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9F755254-6BB4-47DC-BFAC-C5DBDB60B5C6}" xr6:coauthVersionLast="47" xr6:coauthVersionMax="47" xr10:uidLastSave="{00000000-0000-0000-0000-000000000000}"/>
  <bookViews>
    <workbookView xWindow="-28395" yWindow="3870" windowWidth="28395" windowHeight="15075" tabRatio="601" firstSheet="4" activeTab="5" xr2:uid="{C239AAD2-3DE7-4DEA-B0A9-0492464928D5}"/>
  </bookViews>
  <sheets>
    <sheet name="00000" sheetId="1" state="veryHidden" r:id="rId1"/>
    <sheet name="Recovered_Sheet1" sheetId="2" state="veryHidden" r:id="rId2"/>
    <sheet name="Recovered_Sheet2" sheetId="3" state="veryHidden" r:id="rId3"/>
    <sheet name="Recovered_Sheet3" sheetId="4" state="veryHidden" r:id="rId4"/>
    <sheet name="Balance Sheet" sheetId="5" r:id="rId5"/>
    <sheet name="Income Statement" sheetId="6" r:id="rId6"/>
  </sheets>
  <definedNames>
    <definedName name="_xlnm.Print_Area" localSheetId="4">'Balance Sheet'!$B$1:$W$130</definedName>
    <definedName name="_xlnm.Print_Area" localSheetId="5">'Income Statement'!$A$1:$W$135</definedName>
    <definedName name="Print_New">'Income Statement'!$B$2:$K$125</definedName>
    <definedName name="_xlnm.Print_Titles" localSheetId="4">'Balance Sheet'!$B:$G,'Balance Sheet'!$1:$3</definedName>
    <definedName name="_xlnm.Print_Titles" localSheetId="5">'Income Statement'!$B:$G,'Income Statement'!$1:$3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4" i="6" l="1"/>
  <c r="P132" i="6"/>
  <c r="N132" i="6"/>
  <c r="V134" i="6" s="1"/>
  <c r="L132" i="6"/>
  <c r="R132" i="6"/>
  <c r="T132" i="6"/>
  <c r="V132" i="6"/>
  <c r="N134" i="6"/>
  <c r="P134" i="6"/>
  <c r="R134" i="6"/>
  <c r="T134" i="6"/>
  <c r="K31" i="5"/>
  <c r="H26" i="5"/>
  <c r="H38" i="5" s="1"/>
  <c r="H62" i="5" s="1"/>
  <c r="T112" i="6"/>
  <c r="H129" i="6"/>
  <c r="L83" i="5"/>
  <c r="L7" i="5"/>
  <c r="K124" i="6"/>
  <c r="H116" i="5"/>
  <c r="K5" i="6"/>
  <c r="K6" i="6"/>
  <c r="H7" i="6"/>
  <c r="I7" i="6"/>
  <c r="J7" i="6"/>
  <c r="K7" i="6"/>
  <c r="P7" i="6"/>
  <c r="K9" i="6"/>
  <c r="K10" i="6"/>
  <c r="V10" i="6"/>
  <c r="K11" i="6"/>
  <c r="K12" i="6"/>
  <c r="K13" i="6"/>
  <c r="K14" i="6"/>
  <c r="K15" i="6"/>
  <c r="K16" i="6"/>
  <c r="K17" i="6"/>
  <c r="K18" i="6"/>
  <c r="K19" i="6"/>
  <c r="H21" i="6"/>
  <c r="I21" i="6"/>
  <c r="J21" i="6"/>
  <c r="K27" i="6"/>
  <c r="T27" i="6"/>
  <c r="K28" i="6"/>
  <c r="T28" i="6"/>
  <c r="K29" i="6"/>
  <c r="T29" i="6"/>
  <c r="K30" i="6"/>
  <c r="T30" i="6"/>
  <c r="K31" i="6"/>
  <c r="T31" i="6"/>
  <c r="K32" i="6"/>
  <c r="K33" i="6" s="1"/>
  <c r="T32" i="6"/>
  <c r="H33" i="6"/>
  <c r="I33" i="6"/>
  <c r="J33" i="6"/>
  <c r="T33" i="6"/>
  <c r="K36" i="6"/>
  <c r="T36" i="6"/>
  <c r="K37" i="6"/>
  <c r="T37" i="6"/>
  <c r="K38" i="6"/>
  <c r="T38" i="6"/>
  <c r="T39" i="6"/>
  <c r="H40" i="6"/>
  <c r="I40" i="6"/>
  <c r="J40" i="6"/>
  <c r="K40" i="6"/>
  <c r="T40" i="6"/>
  <c r="K43" i="6"/>
  <c r="T43" i="6"/>
  <c r="K44" i="6"/>
  <c r="T44" i="6"/>
  <c r="K45" i="6"/>
  <c r="T45" i="6"/>
  <c r="K46" i="6"/>
  <c r="T46" i="6"/>
  <c r="K47" i="6"/>
  <c r="T47" i="6"/>
  <c r="K48" i="6"/>
  <c r="T48" i="6"/>
  <c r="K49" i="6"/>
  <c r="T49" i="6"/>
  <c r="H50" i="6"/>
  <c r="I50" i="6"/>
  <c r="J50" i="6"/>
  <c r="K53" i="6"/>
  <c r="T53" i="6"/>
  <c r="K54" i="6"/>
  <c r="T54" i="6"/>
  <c r="K55" i="6"/>
  <c r="T55" i="6"/>
  <c r="K56" i="6"/>
  <c r="T56" i="6"/>
  <c r="H57" i="6"/>
  <c r="I57" i="6"/>
  <c r="J57" i="6"/>
  <c r="K57" i="6"/>
  <c r="K60" i="6"/>
  <c r="T60" i="6"/>
  <c r="K61" i="6"/>
  <c r="T61" i="6"/>
  <c r="K62" i="6"/>
  <c r="T62" i="6"/>
  <c r="K63" i="6"/>
  <c r="T63" i="6"/>
  <c r="H64" i="6"/>
  <c r="K64" i="6" s="1"/>
  <c r="I64" i="6"/>
  <c r="J64" i="6"/>
  <c r="K67" i="6"/>
  <c r="T67" i="6"/>
  <c r="K68" i="6"/>
  <c r="T68" i="6"/>
  <c r="K69" i="6"/>
  <c r="T69" i="6"/>
  <c r="K70" i="6"/>
  <c r="T70" i="6"/>
  <c r="K71" i="6"/>
  <c r="T71" i="6"/>
  <c r="K72" i="6"/>
  <c r="T72" i="6"/>
  <c r="K73" i="6"/>
  <c r="T73" i="6"/>
  <c r="K74" i="6"/>
  <c r="T74" i="6"/>
  <c r="H75" i="6"/>
  <c r="I75" i="6"/>
  <c r="J75" i="6"/>
  <c r="K75" i="6"/>
  <c r="H77" i="6"/>
  <c r="K81" i="6"/>
  <c r="T81" i="6"/>
  <c r="K82" i="6"/>
  <c r="K83" i="6"/>
  <c r="V83" i="6" s="1"/>
  <c r="K84" i="6"/>
  <c r="K85" i="6"/>
  <c r="V85" i="6" s="1"/>
  <c r="T85" i="6"/>
  <c r="K86" i="6"/>
  <c r="V86" i="6" s="1"/>
  <c r="K87" i="6"/>
  <c r="N87" i="6" s="1"/>
  <c r="T87" i="6"/>
  <c r="K88" i="6"/>
  <c r="T88" i="6"/>
  <c r="H91" i="6"/>
  <c r="K94" i="6"/>
  <c r="K95" i="6"/>
  <c r="K96" i="6"/>
  <c r="K97" i="6"/>
  <c r="K98" i="6"/>
  <c r="K99" i="6"/>
  <c r="K100" i="6"/>
  <c r="K101" i="6"/>
  <c r="K102" i="6"/>
  <c r="H103" i="6"/>
  <c r="I103" i="6"/>
  <c r="J103" i="6"/>
  <c r="K103" i="6"/>
  <c r="K108" i="6"/>
  <c r="K109" i="6"/>
  <c r="N109" i="6" s="1"/>
  <c r="T109" i="6"/>
  <c r="K110" i="6"/>
  <c r="K111" i="6"/>
  <c r="K112" i="6"/>
  <c r="V112" i="6" s="1"/>
  <c r="N112" i="6"/>
  <c r="K113" i="6"/>
  <c r="T113" i="6"/>
  <c r="K114" i="6"/>
  <c r="T114" i="6"/>
  <c r="N115" i="6"/>
  <c r="T115" i="6"/>
  <c r="V115" i="6"/>
  <c r="K116" i="6"/>
  <c r="T116" i="6"/>
  <c r="K117" i="6"/>
  <c r="T117" i="6"/>
  <c r="K118" i="6"/>
  <c r="K119" i="6"/>
  <c r="K120" i="6"/>
  <c r="K121" i="6"/>
  <c r="K122" i="6"/>
  <c r="K123" i="6"/>
  <c r="K125" i="6"/>
  <c r="K7" i="5"/>
  <c r="K8" i="5"/>
  <c r="K9" i="5"/>
  <c r="K10" i="5"/>
  <c r="K11" i="5"/>
  <c r="H12" i="5"/>
  <c r="I12" i="5"/>
  <c r="J12" i="5"/>
  <c r="K12" i="5"/>
  <c r="K15" i="5"/>
  <c r="K16" i="5"/>
  <c r="K17" i="5"/>
  <c r="K18" i="5"/>
  <c r="K19" i="5"/>
  <c r="P19" i="5" s="1"/>
  <c r="K20" i="5"/>
  <c r="K21" i="5"/>
  <c r="K22" i="5"/>
  <c r="K23" i="5"/>
  <c r="K24" i="5"/>
  <c r="K25" i="5"/>
  <c r="I26" i="5"/>
  <c r="J26" i="5"/>
  <c r="K26" i="5"/>
  <c r="K29" i="5"/>
  <c r="K30" i="5"/>
  <c r="K32" i="5"/>
  <c r="K33" i="5"/>
  <c r="K34" i="5"/>
  <c r="K35" i="5"/>
  <c r="K36" i="5"/>
  <c r="K37" i="5"/>
  <c r="I38" i="5"/>
  <c r="J38" i="5"/>
  <c r="K43" i="5"/>
  <c r="K44" i="5"/>
  <c r="K45" i="5"/>
  <c r="K46" i="5"/>
  <c r="K47" i="5"/>
  <c r="K48" i="5"/>
  <c r="K49" i="5"/>
  <c r="K50" i="5"/>
  <c r="H51" i="5"/>
  <c r="I51" i="5"/>
  <c r="J51" i="5"/>
  <c r="K51" i="5"/>
  <c r="K54" i="5"/>
  <c r="K60" i="5" s="1"/>
  <c r="K55" i="5"/>
  <c r="K56" i="5"/>
  <c r="K57" i="5"/>
  <c r="K58" i="5"/>
  <c r="H60" i="5"/>
  <c r="I60" i="5"/>
  <c r="I62" i="5" s="1"/>
  <c r="J60" i="5"/>
  <c r="J62" i="5" s="1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N79" i="5" s="1"/>
  <c r="V79" i="5"/>
  <c r="K80" i="5"/>
  <c r="K81" i="5"/>
  <c r="K82" i="5"/>
  <c r="K83" i="5"/>
  <c r="K84" i="5"/>
  <c r="H86" i="5"/>
  <c r="I86" i="5"/>
  <c r="J86" i="5"/>
  <c r="K86" i="5"/>
  <c r="K89" i="5"/>
  <c r="K90" i="5"/>
  <c r="K91" i="5"/>
  <c r="K92" i="5"/>
  <c r="K95" i="5" s="1"/>
  <c r="K97" i="5" s="1"/>
  <c r="K93" i="5"/>
  <c r="H95" i="5"/>
  <c r="H97" i="5" s="1"/>
  <c r="I95" i="5"/>
  <c r="I97" i="5" s="1"/>
  <c r="J95" i="5"/>
  <c r="J97" i="5" s="1"/>
  <c r="K101" i="5"/>
  <c r="K104" i="5"/>
  <c r="K109" i="5" s="1"/>
  <c r="K105" i="5"/>
  <c r="K106" i="5"/>
  <c r="K107" i="5"/>
  <c r="K108" i="5"/>
  <c r="H109" i="5"/>
  <c r="H122" i="5" s="1"/>
  <c r="I109" i="5"/>
  <c r="J109" i="5"/>
  <c r="K111" i="5"/>
  <c r="K114" i="5"/>
  <c r="K116" i="5" s="1"/>
  <c r="K115" i="5"/>
  <c r="I116" i="5"/>
  <c r="J116" i="5"/>
  <c r="K117" i="5"/>
  <c r="K119" i="5"/>
  <c r="K120" i="5"/>
  <c r="K121" i="5"/>
  <c r="I122" i="5"/>
  <c r="I129" i="6" s="1"/>
  <c r="J122" i="5"/>
  <c r="J129" i="6" s="1"/>
  <c r="K21" i="6" l="1"/>
  <c r="H105" i="6"/>
  <c r="H128" i="6" s="1"/>
  <c r="N82" i="6"/>
  <c r="V82" i="6"/>
  <c r="L31" i="5"/>
  <c r="N31" i="5" s="1"/>
  <c r="K38" i="5"/>
  <c r="K62" i="5" s="1"/>
  <c r="V31" i="5"/>
  <c r="N88" i="6"/>
  <c r="V88" i="6"/>
  <c r="K50" i="6"/>
  <c r="K91" i="6" s="1"/>
  <c r="K105" i="6" s="1"/>
  <c r="T50" i="6"/>
  <c r="T57" i="6"/>
  <c r="T64" i="6"/>
  <c r="T75" i="6"/>
  <c r="J124" i="5"/>
  <c r="J126" i="5" s="1"/>
  <c r="R125" i="6"/>
  <c r="V7" i="5"/>
  <c r="L10" i="5"/>
  <c r="N10" i="5" s="1"/>
  <c r="V10" i="5"/>
  <c r="N83" i="5"/>
  <c r="K129" i="6"/>
  <c r="I124" i="5"/>
  <c r="K122" i="5"/>
  <c r="H124" i="5"/>
  <c r="H126" i="5" s="1"/>
  <c r="I91" i="6"/>
  <c r="I105" i="6" s="1"/>
  <c r="I128" i="6" s="1"/>
  <c r="I77" i="6"/>
  <c r="J91" i="6"/>
  <c r="J105" i="6" s="1"/>
  <c r="J128" i="6" s="1"/>
  <c r="J130" i="6" s="1"/>
  <c r="J77" i="6"/>
  <c r="J79" i="6" s="1"/>
  <c r="H79" i="6"/>
  <c r="N81" i="6"/>
  <c r="V81" i="6"/>
  <c r="N113" i="6"/>
  <c r="V113" i="6"/>
  <c r="V114" i="6"/>
  <c r="N114" i="6"/>
  <c r="N116" i="6"/>
  <c r="P116" i="6"/>
  <c r="P117" i="6"/>
  <c r="N117" i="6"/>
  <c r="T125" i="6"/>
  <c r="R124" i="6"/>
  <c r="H130" i="6"/>
  <c r="V11" i="5"/>
  <c r="L11" i="5"/>
  <c r="N11" i="5" s="1"/>
  <c r="V26" i="5"/>
  <c r="L26" i="5"/>
  <c r="N26" i="5" s="1"/>
  <c r="L29" i="5"/>
  <c r="N29" i="5" s="1"/>
  <c r="V29" i="5"/>
  <c r="V32" i="5"/>
  <c r="N32" i="5"/>
  <c r="L32" i="5"/>
  <c r="V86" i="5"/>
  <c r="N86" i="5"/>
  <c r="L86" i="5"/>
  <c r="V90" i="5"/>
  <c r="N90" i="5"/>
  <c r="I126" i="5"/>
  <c r="K124" i="5"/>
  <c r="K126" i="5" l="1"/>
  <c r="I79" i="6"/>
  <c r="K77" i="6"/>
  <c r="N77" i="6" s="1"/>
  <c r="I130" i="6"/>
  <c r="K128" i="6"/>
  <c r="K130" i="6" s="1"/>
  <c r="N7" i="5"/>
  <c r="K79" i="6"/>
  <c r="V79" i="6" s="1"/>
</calcChain>
</file>

<file path=xl/sharedStrings.xml><?xml version="1.0" encoding="utf-8"?>
<sst xmlns="http://schemas.openxmlformats.org/spreadsheetml/2006/main" count="349" uniqueCount="228">
  <si>
    <t>Account Description</t>
  </si>
  <si>
    <t>TOTAL</t>
  </si>
  <si>
    <t>Line Item #</t>
  </si>
  <si>
    <t>ASSETS:</t>
  </si>
  <si>
    <t>CURRENT ASSETS:</t>
  </si>
  <si>
    <t>Cash:</t>
  </si>
  <si>
    <t>Cash - unrestricted</t>
  </si>
  <si>
    <t>A</t>
  </si>
  <si>
    <t>B</t>
  </si>
  <si>
    <t>Cash - restricted - modernization and development</t>
  </si>
  <si>
    <t>Cash - other restricted</t>
  </si>
  <si>
    <t>Cash - tenant security deposits</t>
  </si>
  <si>
    <t>Total cash</t>
  </si>
  <si>
    <t>Accounts and notes receivables:</t>
  </si>
  <si>
    <t>Accounts receivable - PHA projects</t>
  </si>
  <si>
    <t>Accounts receivable - HUD other projects</t>
  </si>
  <si>
    <t>Accounts receivable - other government</t>
  </si>
  <si>
    <t>Accounts receivable - miscellaneous</t>
  </si>
  <si>
    <t>Accounts receivable- tenants - dwelling rents</t>
  </si>
  <si>
    <t>Allowance for doubtful accounts - dwelling rents</t>
  </si>
  <si>
    <t>Allowance for doubtful accounts - other</t>
  </si>
  <si>
    <t xml:space="preserve">Fraud recovery </t>
  </si>
  <si>
    <t xml:space="preserve">Allowance for doubtful accounts - fraud </t>
  </si>
  <si>
    <t>Accrued interest receivable</t>
  </si>
  <si>
    <t>Total receivables, net of allowances for doubtful accounts</t>
  </si>
  <si>
    <t>Current investments</t>
  </si>
  <si>
    <t>Investments - unrestricted</t>
  </si>
  <si>
    <t>Investments - restricted</t>
  </si>
  <si>
    <t>Prepaid expenses and other assets</t>
  </si>
  <si>
    <t>Inventories</t>
  </si>
  <si>
    <t>Allowance for obsolete inventories</t>
  </si>
  <si>
    <t>Interprogram - due from</t>
  </si>
  <si>
    <t>Amounts to be provided</t>
  </si>
  <si>
    <t>TOTAL CURRENT ASSETS</t>
  </si>
  <si>
    <t>NONCURRENT ASSETS:</t>
  </si>
  <si>
    <t>Fixed assets:</t>
  </si>
  <si>
    <t>Land</t>
  </si>
  <si>
    <t>Buildings</t>
  </si>
  <si>
    <t>Furniture, equipment &amp; machinery - dwellings</t>
  </si>
  <si>
    <t>Leasehold improvements</t>
  </si>
  <si>
    <t>Accumulated depreciation</t>
  </si>
  <si>
    <t>Total fixed assets, net of accumulated depreciation</t>
  </si>
  <si>
    <t>Other assets</t>
  </si>
  <si>
    <t>Investment in joint ventures</t>
  </si>
  <si>
    <t>TOTAL NONCURRENT ASSETS</t>
  </si>
  <si>
    <t>TOTAL ASSETS</t>
  </si>
  <si>
    <t>LIABILITIES AND EQUITY:</t>
  </si>
  <si>
    <t>Bank overdraft</t>
  </si>
  <si>
    <r>
      <t xml:space="preserve">Accounts payable </t>
    </r>
    <r>
      <rPr>
        <u/>
        <sz val="8"/>
        <rFont val="Times New Roman"/>
        <family val="1"/>
      </rPr>
      <t>&lt;</t>
    </r>
    <r>
      <rPr>
        <sz val="8"/>
        <rFont val="Times New Roman"/>
        <family val="1"/>
      </rPr>
      <t xml:space="preserve"> 90 days</t>
    </r>
  </si>
  <si>
    <t>Accounts payable &gt; 90 days past due</t>
  </si>
  <si>
    <t>Accrued wage/payroll taxes payable</t>
  </si>
  <si>
    <t>Accrued contingency liability</t>
  </si>
  <si>
    <t>Accrued interest payable</t>
  </si>
  <si>
    <t>Accounts payable - HUD PHA programs</t>
  </si>
  <si>
    <t>Accounts Payable - PHA Projects</t>
  </si>
  <si>
    <t>Accounts payable - other government</t>
  </si>
  <si>
    <t>Tenant security deposits</t>
  </si>
  <si>
    <t>Deferred revenues</t>
  </si>
  <si>
    <t>Current portion of Long-Term debt - operating borrowings</t>
  </si>
  <si>
    <t>Other current liabilities</t>
  </si>
  <si>
    <t>Accrued liabilities - other</t>
  </si>
  <si>
    <t>Inter-program - due to</t>
  </si>
  <si>
    <t>TOTAL CURRENT LIABILITIES</t>
  </si>
  <si>
    <t>Long-term debt, net of current- operating borrowings</t>
  </si>
  <si>
    <t>Noncurrent liabilities- other</t>
  </si>
  <si>
    <t>TOTAL NONCURRENT LIABILITIES</t>
  </si>
  <si>
    <t>TOTAL LIABILITIES</t>
  </si>
  <si>
    <t>EQUITY:</t>
  </si>
  <si>
    <t>Investment in general fixed assets</t>
  </si>
  <si>
    <t>Contributed Capital:</t>
  </si>
  <si>
    <t>Project notes (HUD)</t>
  </si>
  <si>
    <t>Long-term debt - HUD guaranteed</t>
  </si>
  <si>
    <t>Net HUD PHA contributions</t>
  </si>
  <si>
    <t>Other HUD contributions</t>
  </si>
  <si>
    <t>Other contributions</t>
  </si>
  <si>
    <t>Total contributed capital</t>
  </si>
  <si>
    <t>Reserved fund balance:</t>
  </si>
  <si>
    <t>Reserved for operating activities</t>
  </si>
  <si>
    <t>Reserved for capital activities</t>
  </si>
  <si>
    <t>Total reserved fund balance</t>
  </si>
  <si>
    <t>Undesignated fund balance/retained earnings</t>
  </si>
  <si>
    <t>Proof of concept</t>
  </si>
  <si>
    <t>BOLD = added line items as they were on the model but not on this data sheet</t>
  </si>
  <si>
    <t>Italics = New items from Gray</t>
  </si>
  <si>
    <t>REVENUE:</t>
  </si>
  <si>
    <t>Net tenant rental revenue</t>
  </si>
  <si>
    <t>Tenant revenue - other</t>
  </si>
  <si>
    <t>Total tenant revenue</t>
  </si>
  <si>
    <t>Other government grants</t>
  </si>
  <si>
    <t>Investment income - unrestricted</t>
  </si>
  <si>
    <t>Mortgage interest income</t>
  </si>
  <si>
    <t>Fraud recovery</t>
  </si>
  <si>
    <t>Other revenue</t>
  </si>
  <si>
    <t>Gain or loss on the sale of fixed assets</t>
  </si>
  <si>
    <t>Investment income - restricted</t>
  </si>
  <si>
    <t>TOTAL REVENUE</t>
  </si>
  <si>
    <t>EXPENSES:</t>
  </si>
  <si>
    <t>Administrative</t>
  </si>
  <si>
    <t>Administrative salaries</t>
  </si>
  <si>
    <t>Auditing fees</t>
  </si>
  <si>
    <t>Outside management fees</t>
  </si>
  <si>
    <t>Compensated absences</t>
  </si>
  <si>
    <t>Employee benefit contributions- administrative</t>
  </si>
  <si>
    <t>Other operating- administrative</t>
  </si>
  <si>
    <t>Tenant services</t>
  </si>
  <si>
    <t>Tenant services - salaries</t>
  </si>
  <si>
    <t>Relocation costs</t>
  </si>
  <si>
    <t>Employee benefit contributions- tenant services</t>
  </si>
  <si>
    <t>Tenant services - other</t>
  </si>
  <si>
    <t>Utilities</t>
  </si>
  <si>
    <t>Water</t>
  </si>
  <si>
    <t>Electricity</t>
  </si>
  <si>
    <t>Gas</t>
  </si>
  <si>
    <t>Fuel</t>
  </si>
  <si>
    <t>Labor</t>
  </si>
  <si>
    <t>Employee benefit contributions- utilities</t>
  </si>
  <si>
    <t>Other utilities expense</t>
  </si>
  <si>
    <t>Ordinary maintenance &amp; operation</t>
  </si>
  <si>
    <t>Ordinary maintenance and operations - labor</t>
  </si>
  <si>
    <t>Ordinary maintenance and operations - materials &amp; other</t>
  </si>
  <si>
    <t>Ordinary maintenance and operations - contract costs</t>
  </si>
  <si>
    <t>Employee benefit contributions- ordinary maintenance</t>
  </si>
  <si>
    <t>Protective services</t>
  </si>
  <si>
    <t>Protective services - labor</t>
  </si>
  <si>
    <t>Protective services-  other contract costs</t>
  </si>
  <si>
    <t>Protective services - other</t>
  </si>
  <si>
    <t>Employee benefit contributions- protective services</t>
  </si>
  <si>
    <t>General expenses</t>
  </si>
  <si>
    <t>Insurance premiums</t>
  </si>
  <si>
    <t>Other General Expenses</t>
  </si>
  <si>
    <t>Payments in lieu of taxes</t>
  </si>
  <si>
    <t>Bad debt - tenant rents</t>
  </si>
  <si>
    <t>Bad debt- mortgages</t>
  </si>
  <si>
    <t>Bad debt - other</t>
  </si>
  <si>
    <t>Interest expense</t>
  </si>
  <si>
    <t>Severance expense</t>
  </si>
  <si>
    <t xml:space="preserve">TOTAL OPERATING EXPENSES </t>
  </si>
  <si>
    <t>Extraordinary maintenance</t>
  </si>
  <si>
    <t>Casualty losses - non-capitalized</t>
  </si>
  <si>
    <t>Housing assistance payments</t>
  </si>
  <si>
    <t>Depreciation expense</t>
  </si>
  <si>
    <t>Fraud losses</t>
  </si>
  <si>
    <t>Capital outlays- governmental funds</t>
  </si>
  <si>
    <t>Debt principal payment- governmental funds</t>
  </si>
  <si>
    <t>Dwelling units rent expense</t>
  </si>
  <si>
    <t>TOTAL EXPENSES</t>
  </si>
  <si>
    <t>OTHER FINANCING SOURCES (USES)</t>
  </si>
  <si>
    <t>Operating transfers in</t>
  </si>
  <si>
    <t>Operating transfers out</t>
  </si>
  <si>
    <t>Operating transfers from/to primary government</t>
  </si>
  <si>
    <t>Proceeds from notes, loans and bonds</t>
  </si>
  <si>
    <t>Proceeds from property sales</t>
  </si>
  <si>
    <t>TOTAL OTHER FINANCING SOURCES (USES)</t>
  </si>
  <si>
    <t>EXCESS (DEFICIENCY) OF TOTAL REVENUE OVER (UNDER) TOTAL EXPENSES</t>
  </si>
  <si>
    <t>MEMO account information</t>
  </si>
  <si>
    <t>Capital contributions</t>
  </si>
  <si>
    <t>Debt principal payments- enterprise funds</t>
  </si>
  <si>
    <t>Beginning equity</t>
  </si>
  <si>
    <t>Changes in compensated absence liability balance (in the GLTDAG)</t>
  </si>
  <si>
    <t>Changes in contingent liability balance (in the GLTDAG)</t>
  </si>
  <si>
    <t>Changes in unrecognized pension transition liability (in the GLTDAG)</t>
  </si>
  <si>
    <t>Changes in special term/severance benefits liability (in the GLTDAG)</t>
  </si>
  <si>
    <t>Changes in allowance for doubtful accounts - dwelling rents</t>
  </si>
  <si>
    <t>Changes in allowance for doubtful accounts - other</t>
  </si>
  <si>
    <t>Depreciation "add back"</t>
  </si>
  <si>
    <t>Maximum annual contributions commitment (per ACC)</t>
  </si>
  <si>
    <t>Prorata maximum annual contributions applicable to a</t>
  </si>
  <si>
    <t>period of less than twelve months</t>
  </si>
  <si>
    <t>Contingency reserve, ACC program reserve</t>
  </si>
  <si>
    <t>Total annual contributions available</t>
  </si>
  <si>
    <t>Unit months available</t>
  </si>
  <si>
    <t>Number of unit months leased</t>
  </si>
  <si>
    <t>Calculation from R/E Statement</t>
  </si>
  <si>
    <t>B/S Line 513</t>
  </si>
  <si>
    <t>Investments -restricted for payment of current liability</t>
  </si>
  <si>
    <t>Assets held for sale</t>
  </si>
  <si>
    <t>Infrastructure</t>
  </si>
  <si>
    <t>Grants Receivable - non current</t>
  </si>
  <si>
    <t>Loan Liability - non current</t>
  </si>
  <si>
    <t>Loan Liability - current</t>
  </si>
  <si>
    <t>Accrued Compensated Absences - non current</t>
  </si>
  <si>
    <t>Invested in Capital Assets, Net of Related Debt</t>
  </si>
  <si>
    <t>Restricted Net Assets</t>
  </si>
  <si>
    <t>Unrestricted Net Assets</t>
  </si>
  <si>
    <t>Capital Grants</t>
  </si>
  <si>
    <t>Proceeds from disposition of assets held for sale</t>
  </si>
  <si>
    <t>Cost of sale of assets</t>
  </si>
  <si>
    <t>Extraordinary Items (net gain/loss)</t>
  </si>
  <si>
    <t>Special Items (net gain/loss)</t>
  </si>
  <si>
    <t>HUD PHA operating grants</t>
  </si>
  <si>
    <t>Prior Period Adjusments, Equity/Net Assets</t>
  </si>
  <si>
    <t>TOTAL EQUITY/NET ASSETS</t>
  </si>
  <si>
    <t>Notes, loans &amp; mortgages receivable - current</t>
  </si>
  <si>
    <t>Notes, loans &amp; mortgages receivable - non current</t>
  </si>
  <si>
    <t>Notes, loans &amp; mortgages receivable - non current -past due</t>
  </si>
  <si>
    <t>Accrued compensated absences - current portion</t>
  </si>
  <si>
    <t>Current portion of Long-Term debt - capital projects/mortgage revenue bonds</t>
  </si>
  <si>
    <t>Long-term debt, net of current- capital projects/ mortgage revenue bonds</t>
  </si>
  <si>
    <t>Cash - restricted for payment of current liability</t>
  </si>
  <si>
    <t>Financial Indicator Components</t>
  </si>
  <si>
    <t>Construction in progress</t>
  </si>
  <si>
    <t>Other Non Current Assets</t>
  </si>
  <si>
    <t>Current Liabilities</t>
  </si>
  <si>
    <t>Non Current Liabilities</t>
  </si>
  <si>
    <t>EXCESSS OPERATING REVENUE OVER OPERATING EXPENSES</t>
  </si>
  <si>
    <t>Subtotal</t>
  </si>
  <si>
    <t>Equity Roll Forward Test:</t>
  </si>
  <si>
    <t>Difference</t>
  </si>
  <si>
    <t>Account  Description</t>
  </si>
  <si>
    <t xml:space="preserve">  LIABILITIES:  </t>
  </si>
  <si>
    <t>TOTAL LIABILITIES and EQUITY/NET ASSETS</t>
  </si>
  <si>
    <t>Prior period adjustments, equity transfers and correction of errors</t>
  </si>
  <si>
    <t>Number of Months Expendable Fund Balance</t>
  </si>
  <si>
    <t>Tenant Receivable Outstanding</t>
  </si>
  <si>
    <t>Occupancy Loss</t>
  </si>
  <si>
    <t>Net Income (Loss)</t>
  </si>
  <si>
    <t>Current Ratio</t>
  </si>
  <si>
    <r>
      <t xml:space="preserve">Financial Data Schedule - </t>
    </r>
    <r>
      <rPr>
        <b/>
        <sz val="16"/>
        <color indexed="10"/>
        <rFont val="Times New Roman"/>
        <family val="1"/>
      </rPr>
      <t>Balance Sheet</t>
    </r>
  </si>
  <si>
    <r>
      <t>Financial Data Schedule -</t>
    </r>
    <r>
      <rPr>
        <b/>
        <sz val="16"/>
        <color indexed="10"/>
        <rFont val="Times New Roman"/>
        <family val="1"/>
      </rPr>
      <t xml:space="preserve"> Revenue &amp; Expenses</t>
    </r>
  </si>
  <si>
    <t>Expense Management/Utility Consumption</t>
  </si>
  <si>
    <r>
      <t xml:space="preserve">Expense mgmt/ Utility Consumption….. </t>
    </r>
    <r>
      <rPr>
        <sz val="7"/>
        <color indexed="12"/>
        <rFont val="Times New Roman"/>
        <family val="1"/>
      </rPr>
      <t>[for Low Rent Program Only -</t>
    </r>
    <r>
      <rPr>
        <sz val="7"/>
        <color indexed="10"/>
        <rFont val="Times New Roman"/>
        <family val="1"/>
      </rPr>
      <t xml:space="preserve"> CFDA# 14.850a</t>
    </r>
    <r>
      <rPr>
        <sz val="7"/>
        <color indexed="12"/>
        <rFont val="Times New Roman"/>
        <family val="1"/>
      </rPr>
      <t>]</t>
    </r>
  </si>
  <si>
    <r>
      <t xml:space="preserve">Low Rent Public Housing </t>
    </r>
    <r>
      <rPr>
        <sz val="8"/>
        <color indexed="10"/>
        <rFont val="Times New Roman"/>
        <family val="1"/>
      </rPr>
      <t>14.850a</t>
    </r>
  </si>
  <si>
    <r>
      <t xml:space="preserve">Housing Choice Voucher </t>
    </r>
    <r>
      <rPr>
        <sz val="8"/>
        <color indexed="10"/>
        <rFont val="Times New Roman"/>
        <family val="1"/>
      </rPr>
      <t>14.871</t>
    </r>
  </si>
  <si>
    <r>
      <t xml:space="preserve">CFP         </t>
    </r>
    <r>
      <rPr>
        <sz val="8"/>
        <color indexed="10"/>
        <rFont val="Times New Roman"/>
        <family val="1"/>
      </rPr>
      <t>14.872</t>
    </r>
  </si>
  <si>
    <r>
      <t xml:space="preserve">Low Rent </t>
    </r>
    <r>
      <rPr>
        <sz val="8"/>
        <color indexed="10"/>
        <rFont val="Times New Roman"/>
        <family val="1"/>
      </rPr>
      <t>14.850a</t>
    </r>
  </si>
  <si>
    <t>Furniture, equipment &amp; machinery - administration</t>
  </si>
  <si>
    <r>
      <t xml:space="preserve">SUM OF A:  </t>
    </r>
    <r>
      <rPr>
        <sz val="8"/>
        <color indexed="12"/>
        <rFont val="Times New Roman"/>
        <family val="1"/>
      </rPr>
      <t>(numerator</t>
    </r>
    <r>
      <rPr>
        <b/>
        <sz val="8"/>
        <color indexed="12"/>
        <rFont val="Times New Roman"/>
        <family val="1"/>
      </rPr>
      <t>)</t>
    </r>
  </si>
  <si>
    <r>
      <t xml:space="preserve">SUM OF B:  </t>
    </r>
    <r>
      <rPr>
        <sz val="8"/>
        <color indexed="12"/>
        <rFont val="Times New Roman"/>
        <family val="1"/>
      </rPr>
      <t>(denominator)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</si>
</sst>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_)"/>
    <numFmt numFmtId="167" formatCode="0.000%"/>
    <numFmt numFmtId="168" formatCode="#,##0.000_);[Red]\(#,##0.000\)"/>
    <numFmt numFmtId="169" formatCode="\t#\,\t#\t#0"/>
  </numFmts>
  <fonts count="20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u/>
      <sz val="8"/>
      <name val="Times New Roman"/>
      <family val="1"/>
    </font>
    <font>
      <b/>
      <i/>
      <sz val="16"/>
      <name val="Helv"/>
    </font>
    <font>
      <sz val="8"/>
      <name val="Arial"/>
      <family val="2"/>
    </font>
    <font>
      <b/>
      <sz val="10"/>
      <name val="Times New Roman"/>
      <family val="1"/>
    </font>
    <font>
      <b/>
      <sz val="8"/>
      <color indexed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Book Antiqua"/>
      <family val="1"/>
    </font>
    <font>
      <b/>
      <sz val="9"/>
      <name val="Times New Roman"/>
      <family val="1"/>
    </font>
    <font>
      <sz val="8"/>
      <color indexed="10"/>
      <name val="Times New Roman"/>
      <family val="1"/>
    </font>
    <font>
      <sz val="7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7"/>
      <color indexed="10"/>
      <name val="Times New Roman"/>
      <family val="1"/>
    </font>
    <font>
      <sz val="8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medium">
        <color indexed="22"/>
      </top>
      <bottom/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ck">
        <color indexed="57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 style="thick">
        <color indexed="57"/>
      </top>
      <bottom style="thick">
        <color indexed="22"/>
      </bottom>
      <diagonal/>
    </border>
    <border>
      <left/>
      <right style="thick">
        <color indexed="22"/>
      </right>
      <top style="thick">
        <color indexed="57"/>
      </top>
      <bottom style="thick">
        <color indexed="22"/>
      </bottom>
      <diagonal/>
    </border>
    <border>
      <left style="thick">
        <color indexed="22"/>
      </left>
      <right/>
      <top style="thick">
        <color indexed="57"/>
      </top>
      <bottom style="thick">
        <color indexed="22"/>
      </bottom>
      <diagonal/>
    </border>
    <border>
      <left/>
      <right/>
      <top style="thick">
        <color indexed="57"/>
      </top>
      <bottom style="thick">
        <color indexed="22"/>
      </bottom>
      <diagonal/>
    </border>
    <border>
      <left/>
      <right style="thick">
        <color indexed="48"/>
      </right>
      <top style="thick">
        <color indexed="57"/>
      </top>
      <bottom style="thick">
        <color indexed="22"/>
      </bottom>
      <diagonal/>
    </border>
    <border>
      <left/>
      <right style="thick">
        <color indexed="57"/>
      </right>
      <top style="thick">
        <color indexed="57"/>
      </top>
      <bottom style="thick">
        <color indexed="22"/>
      </bottom>
      <diagonal/>
    </border>
    <border>
      <left style="thin">
        <color indexed="22"/>
      </left>
      <right style="thick">
        <color indexed="57"/>
      </right>
      <top/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/>
      <diagonal/>
    </border>
    <border>
      <left style="thin">
        <color indexed="22"/>
      </left>
      <right style="thick">
        <color indexed="57"/>
      </right>
      <top style="thin">
        <color indexed="22"/>
      </top>
      <bottom style="medium">
        <color indexed="22"/>
      </bottom>
      <diagonal/>
    </border>
    <border>
      <left style="thick">
        <color indexed="57"/>
      </left>
      <right style="thin">
        <color indexed="22"/>
      </right>
      <top/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/>
      <bottom/>
      <diagonal/>
    </border>
    <border>
      <left style="thick">
        <color indexed="57"/>
      </left>
      <right style="thin">
        <color indexed="22"/>
      </right>
      <top style="thin">
        <color indexed="22"/>
      </top>
      <bottom/>
      <diagonal/>
    </border>
    <border>
      <left style="thick">
        <color indexed="57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ck">
        <color indexed="57"/>
      </right>
      <top/>
      <bottom/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ck">
        <color indexed="57"/>
      </bottom>
      <diagonal/>
    </border>
    <border>
      <left style="thick">
        <color indexed="57"/>
      </left>
      <right style="thin">
        <color indexed="22"/>
      </right>
      <top/>
      <bottom style="thick">
        <color indexed="57"/>
      </bottom>
      <diagonal/>
    </border>
    <border>
      <left style="medium">
        <color indexed="22"/>
      </left>
      <right style="medium">
        <color indexed="22"/>
      </right>
      <top/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medium">
        <color indexed="22"/>
      </left>
      <right/>
      <top style="thick">
        <color indexed="22"/>
      </top>
      <bottom style="medium">
        <color indexed="22"/>
      </bottom>
      <diagonal/>
    </border>
    <border>
      <left/>
      <right/>
      <top style="thick">
        <color indexed="22"/>
      </top>
      <bottom style="medium">
        <color indexed="22"/>
      </bottom>
      <diagonal/>
    </border>
    <border>
      <left style="medium">
        <color indexed="22"/>
      </left>
      <right style="thick">
        <color indexed="57"/>
      </right>
      <top style="thick">
        <color indexed="22"/>
      </top>
      <bottom style="medium">
        <color indexed="22"/>
      </bottom>
      <diagonal/>
    </border>
    <border>
      <left/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57"/>
      </left>
      <right/>
      <top style="thick">
        <color indexed="57"/>
      </top>
      <bottom style="thin">
        <color indexed="22"/>
      </bottom>
      <diagonal/>
    </border>
    <border>
      <left/>
      <right/>
      <top style="thick">
        <color indexed="57"/>
      </top>
      <bottom style="thin">
        <color indexed="22"/>
      </bottom>
      <diagonal/>
    </border>
    <border>
      <left/>
      <right style="thick">
        <color indexed="57"/>
      </right>
      <top style="thick">
        <color indexed="57"/>
      </top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ck">
        <color indexed="57"/>
      </left>
      <right style="thin">
        <color indexed="22"/>
      </right>
      <top/>
      <bottom/>
      <diagonal/>
    </border>
    <border>
      <left style="thick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57"/>
      </right>
      <top style="thin">
        <color indexed="22"/>
      </top>
      <bottom style="thick">
        <color indexed="5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64"/>
      </top>
      <bottom style="thin">
        <color indexed="64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medium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ck">
        <color indexed="57"/>
      </right>
      <top style="thin">
        <color indexed="22"/>
      </top>
      <bottom/>
      <diagonal/>
    </border>
    <border>
      <left/>
      <right style="thick">
        <color indexed="57"/>
      </right>
      <top style="medium">
        <color indexed="22"/>
      </top>
      <bottom style="thick">
        <color indexed="57"/>
      </bottom>
      <diagonal/>
    </border>
    <border>
      <left/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medium">
        <color indexed="22"/>
      </right>
      <top/>
      <bottom style="thick">
        <color indexed="57"/>
      </bottom>
      <diagonal/>
    </border>
    <border>
      <left style="medium">
        <color indexed="22"/>
      </left>
      <right/>
      <top style="thin">
        <color indexed="22"/>
      </top>
      <bottom style="thick">
        <color indexed="22"/>
      </bottom>
      <diagonal/>
    </border>
    <border>
      <left style="medium">
        <color indexed="22"/>
      </left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medium">
        <color indexed="22"/>
      </left>
      <right/>
      <top/>
      <bottom style="thick">
        <color indexed="57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ck">
        <color indexed="22"/>
      </bottom>
      <diagonal/>
    </border>
    <border>
      <left style="thick">
        <color indexed="22"/>
      </left>
      <right style="medium">
        <color indexed="22"/>
      </right>
      <top/>
      <bottom style="thin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64"/>
      </bottom>
      <diagonal/>
    </border>
    <border>
      <left/>
      <right style="thick">
        <color indexed="57"/>
      </right>
      <top style="thin">
        <color indexed="22"/>
      </top>
      <bottom style="thin">
        <color indexed="64"/>
      </bottom>
      <diagonal/>
    </border>
    <border>
      <left/>
      <right style="medium">
        <color indexed="22"/>
      </right>
      <top/>
      <bottom style="thick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55"/>
      </top>
      <bottom style="double">
        <color indexed="55"/>
      </bottom>
      <diagonal/>
    </border>
    <border>
      <left/>
      <right style="thick">
        <color indexed="57"/>
      </right>
      <top style="medium">
        <color indexed="55"/>
      </top>
      <bottom style="double">
        <color indexed="55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8"/>
      </bottom>
      <diagonal/>
    </border>
    <border>
      <left style="medium">
        <color indexed="22"/>
      </left>
      <right style="medium">
        <color indexed="22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/>
      <diagonal/>
    </border>
    <border>
      <left style="thick">
        <color indexed="22"/>
      </left>
      <right style="medium">
        <color indexed="22"/>
      </right>
      <top/>
      <bottom/>
      <diagonal/>
    </border>
    <border>
      <left/>
      <right/>
      <top style="medium">
        <color indexed="22"/>
      </top>
      <bottom style="thick">
        <color indexed="57"/>
      </bottom>
      <diagonal/>
    </border>
    <border>
      <left/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  <border>
      <left style="thick">
        <color indexed="57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ck">
        <color indexed="57"/>
      </left>
      <right/>
      <top style="thin">
        <color indexed="22"/>
      </top>
      <bottom style="thin">
        <color indexed="22"/>
      </bottom>
      <diagonal/>
    </border>
    <border>
      <left style="thick">
        <color indexed="57"/>
      </left>
      <right style="medium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9" fontId="1" fillId="0" borderId="0">
      <protection locked="0"/>
    </xf>
    <xf numFmtId="168" fontId="1" fillId="0" borderId="0">
      <protection locked="0"/>
    </xf>
    <xf numFmtId="167" fontId="1" fillId="0" borderId="0">
      <protection locked="0"/>
    </xf>
    <xf numFmtId="167" fontId="1" fillId="0" borderId="0">
      <protection locked="0"/>
    </xf>
    <xf numFmtId="166" fontId="5" fillId="0" borderId="0"/>
    <xf numFmtId="167" fontId="1" fillId="0" borderId="1">
      <protection locked="0"/>
    </xf>
  </cellStyleXfs>
  <cellXfs count="244">
    <xf numFmtId="0" fontId="0" fillId="0" borderId="0" xfId="0"/>
    <xf numFmtId="164" fontId="2" fillId="0" borderId="0" xfId="1" applyNumberFormat="1" applyFont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164" fontId="4" fillId="0" borderId="0" xfId="1" applyNumberFormat="1" applyFont="1"/>
    <xf numFmtId="164" fontId="2" fillId="0" borderId="2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0" fontId="2" fillId="0" borderId="6" xfId="0" applyFont="1" applyBorder="1"/>
    <xf numFmtId="1" fontId="2" fillId="0" borderId="6" xfId="0" applyNumberFormat="1" applyFont="1" applyBorder="1"/>
    <xf numFmtId="0" fontId="3" fillId="0" borderId="6" xfId="0" applyFont="1" applyBorder="1"/>
    <xf numFmtId="43" fontId="2" fillId="0" borderId="0" xfId="1" applyFont="1"/>
    <xf numFmtId="43" fontId="2" fillId="0" borderId="0" xfId="0" applyNumberFormat="1" applyFont="1"/>
    <xf numFmtId="15" fontId="2" fillId="0" borderId="0" xfId="0" applyNumberFormat="1" applyFont="1"/>
    <xf numFmtId="0" fontId="7" fillId="0" borderId="0" xfId="0" applyFont="1" applyAlignment="1">
      <alignment horizontal="centerContinuous"/>
    </xf>
    <xf numFmtId="164" fontId="2" fillId="0" borderId="7" xfId="1" applyNumberFormat="1" applyFont="1" applyBorder="1"/>
    <xf numFmtId="164" fontId="3" fillId="0" borderId="0" xfId="1" applyNumberFormat="1" applyFont="1"/>
    <xf numFmtId="41" fontId="2" fillId="0" borderId="0" xfId="1" applyNumberFormat="1" applyFont="1" applyFill="1" applyBorder="1"/>
    <xf numFmtId="164" fontId="2" fillId="0" borderId="0" xfId="1" applyNumberFormat="1" applyFont="1" applyFill="1" applyBorder="1"/>
    <xf numFmtId="0" fontId="10" fillId="0" borderId="0" xfId="0" applyFont="1" applyAlignment="1">
      <alignment horizontal="centerContinuous"/>
    </xf>
    <xf numFmtId="0" fontId="2" fillId="2" borderId="0" xfId="0" applyFont="1" applyFill="1"/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0" fontId="3" fillId="0" borderId="11" xfId="0" applyFont="1" applyBorder="1"/>
    <xf numFmtId="0" fontId="4" fillId="0" borderId="11" xfId="0" applyFont="1" applyBorder="1"/>
    <xf numFmtId="0" fontId="2" fillId="0" borderId="11" xfId="0" quotePrefix="1" applyFont="1" applyBorder="1" applyAlignment="1">
      <alignment horizontal="left"/>
    </xf>
    <xf numFmtId="0" fontId="2" fillId="0" borderId="12" xfId="0" applyFont="1" applyBorder="1"/>
    <xf numFmtId="164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1" xfId="0" applyFont="1" applyBorder="1" applyAlignment="1">
      <alignment wrapText="1"/>
    </xf>
    <xf numFmtId="0" fontId="2" fillId="0" borderId="0" xfId="0" quotePrefix="1" applyFont="1" applyAlignment="1">
      <alignment horizontal="left"/>
    </xf>
    <xf numFmtId="0" fontId="2" fillId="0" borderId="2" xfId="0" quotePrefix="1" applyFont="1" applyBorder="1" applyAlignment="1">
      <alignment horizontal="left"/>
    </xf>
    <xf numFmtId="0" fontId="8" fillId="2" borderId="16" xfId="0" applyFont="1" applyFill="1" applyBorder="1" applyAlignment="1">
      <alignment horizontal="centerContinuous" wrapText="1"/>
    </xf>
    <xf numFmtId="0" fontId="8" fillId="2" borderId="17" xfId="0" applyFont="1" applyFill="1" applyBorder="1" applyAlignment="1">
      <alignment horizontal="centerContinuous" wrapText="1"/>
    </xf>
    <xf numFmtId="0" fontId="8" fillId="2" borderId="18" xfId="0" applyFont="1" applyFill="1" applyBorder="1" applyAlignment="1">
      <alignment horizontal="centerContinuous" wrapText="1"/>
    </xf>
    <xf numFmtId="0" fontId="8" fillId="2" borderId="19" xfId="0" applyFont="1" applyFill="1" applyBorder="1" applyAlignment="1">
      <alignment horizontal="centerContinuous" wrapText="1"/>
    </xf>
    <xf numFmtId="0" fontId="8" fillId="2" borderId="20" xfId="0" applyFont="1" applyFill="1" applyBorder="1" applyAlignment="1">
      <alignment horizontal="centerContinuous" wrapText="1"/>
    </xf>
    <xf numFmtId="0" fontId="8" fillId="2" borderId="21" xfId="0" applyFont="1" applyFill="1" applyBorder="1" applyAlignment="1">
      <alignment horizontal="centerContinuous" wrapText="1"/>
    </xf>
    <xf numFmtId="164" fontId="2" fillId="2" borderId="22" xfId="1" applyNumberFormat="1" applyFont="1" applyFill="1" applyBorder="1"/>
    <xf numFmtId="164" fontId="4" fillId="2" borderId="9" xfId="1" applyNumberFormat="1" applyFont="1" applyFill="1" applyBorder="1"/>
    <xf numFmtId="164" fontId="3" fillId="2" borderId="9" xfId="1" applyNumberFormat="1" applyFont="1" applyFill="1" applyBorder="1"/>
    <xf numFmtId="0" fontId="2" fillId="2" borderId="9" xfId="0" applyFont="1" applyFill="1" applyBorder="1"/>
    <xf numFmtId="164" fontId="2" fillId="2" borderId="23" xfId="1" applyNumberFormat="1" applyFont="1" applyFill="1" applyBorder="1"/>
    <xf numFmtId="164" fontId="2" fillId="2" borderId="24" xfId="1" applyNumberFormat="1" applyFont="1" applyFill="1" applyBorder="1"/>
    <xf numFmtId="41" fontId="2" fillId="0" borderId="25" xfId="1" applyNumberFormat="1" applyFont="1" applyFill="1" applyBorder="1"/>
    <xf numFmtId="41" fontId="2" fillId="0" borderId="14" xfId="1" applyNumberFormat="1" applyFont="1" applyFill="1" applyBorder="1"/>
    <xf numFmtId="41" fontId="2" fillId="0" borderId="26" xfId="1" applyNumberFormat="1" applyFont="1" applyFill="1" applyBorder="1"/>
    <xf numFmtId="41" fontId="2" fillId="0" borderId="11" xfId="1" applyNumberFormat="1" applyFont="1" applyFill="1" applyBorder="1"/>
    <xf numFmtId="41" fontId="2" fillId="0" borderId="2" xfId="1" applyNumberFormat="1" applyFont="1" applyFill="1" applyBorder="1"/>
    <xf numFmtId="41" fontId="4" fillId="0" borderId="11" xfId="1" applyNumberFormat="1" applyFont="1" applyFill="1" applyBorder="1"/>
    <xf numFmtId="41" fontId="4" fillId="0" borderId="26" xfId="1" applyNumberFormat="1" applyFont="1" applyFill="1" applyBorder="1"/>
    <xf numFmtId="41" fontId="4" fillId="0" borderId="27" xfId="0" applyNumberFormat="1" applyFont="1" applyBorder="1"/>
    <xf numFmtId="41" fontId="4" fillId="0" borderId="26" xfId="0" applyNumberFormat="1" applyFont="1" applyBorder="1"/>
    <xf numFmtId="41" fontId="3" fillId="0" borderId="26" xfId="1" applyNumberFormat="1" applyFont="1" applyFill="1" applyBorder="1"/>
    <xf numFmtId="41" fontId="3" fillId="0" borderId="11" xfId="1" applyNumberFormat="1" applyFont="1" applyFill="1" applyBorder="1"/>
    <xf numFmtId="41" fontId="2" fillId="0" borderId="11" xfId="0" applyNumberFormat="1" applyFont="1" applyBorder="1"/>
    <xf numFmtId="41" fontId="2" fillId="0" borderId="26" xfId="0" applyNumberFormat="1" applyFont="1" applyBorder="1"/>
    <xf numFmtId="41" fontId="2" fillId="0" borderId="0" xfId="0" applyNumberFormat="1" applyFont="1"/>
    <xf numFmtId="41" fontId="2" fillId="0" borderId="28" xfId="1" applyNumberFormat="1" applyFont="1" applyFill="1" applyBorder="1"/>
    <xf numFmtId="41" fontId="2" fillId="0" borderId="12" xfId="1" applyNumberFormat="1" applyFont="1" applyFill="1" applyBorder="1"/>
    <xf numFmtId="41" fontId="2" fillId="0" borderId="29" xfId="1" applyNumberFormat="1" applyFont="1" applyFill="1" applyBorder="1"/>
    <xf numFmtId="41" fontId="2" fillId="0" borderId="30" xfId="1" applyNumberFormat="1" applyFont="1" applyFill="1" applyBorder="1"/>
    <xf numFmtId="41" fontId="2" fillId="0" borderId="12" xfId="0" applyNumberFormat="1" applyFont="1" applyBorder="1"/>
    <xf numFmtId="41" fontId="2" fillId="3" borderId="11" xfId="1" applyNumberFormat="1" applyFont="1" applyFill="1" applyBorder="1"/>
    <xf numFmtId="43" fontId="2" fillId="0" borderId="5" xfId="0" applyNumberFormat="1" applyFont="1" applyBorder="1"/>
    <xf numFmtId="43" fontId="2" fillId="0" borderId="26" xfId="0" applyNumberFormat="1" applyFont="1" applyBorder="1"/>
    <xf numFmtId="0" fontId="2" fillId="2" borderId="31" xfId="0" applyFont="1" applyFill="1" applyBorder="1"/>
    <xf numFmtId="43" fontId="2" fillId="0" borderId="11" xfId="0" applyNumberFormat="1" applyFont="1" applyBorder="1"/>
    <xf numFmtId="41" fontId="2" fillId="0" borderId="32" xfId="1" applyNumberFormat="1" applyFont="1" applyFill="1" applyBorder="1"/>
    <xf numFmtId="41" fontId="2" fillId="0" borderId="32" xfId="0" applyNumberFormat="1" applyFont="1" applyBorder="1"/>
    <xf numFmtId="0" fontId="2" fillId="0" borderId="33" xfId="0" applyFont="1" applyBorder="1"/>
    <xf numFmtId="41" fontId="4" fillId="0" borderId="11" xfId="0" applyNumberFormat="1" applyFont="1" applyBorder="1"/>
    <xf numFmtId="41" fontId="2" fillId="2" borderId="34" xfId="1" applyNumberFormat="1" applyFont="1" applyFill="1" applyBorder="1"/>
    <xf numFmtId="41" fontId="2" fillId="2" borderId="35" xfId="1" applyNumberFormat="1" applyFont="1" applyFill="1" applyBorder="1"/>
    <xf numFmtId="41" fontId="4" fillId="2" borderId="35" xfId="1" applyNumberFormat="1" applyFont="1" applyFill="1" applyBorder="1"/>
    <xf numFmtId="41" fontId="3" fillId="2" borderId="35" xfId="1" applyNumberFormat="1" applyFont="1" applyFill="1" applyBorder="1"/>
    <xf numFmtId="41" fontId="2" fillId="2" borderId="35" xfId="0" applyNumberFormat="1" applyFont="1" applyFill="1" applyBorder="1"/>
    <xf numFmtId="43" fontId="2" fillId="2" borderId="36" xfId="0" applyNumberFormat="1" applyFont="1" applyFill="1" applyBorder="1"/>
    <xf numFmtId="43" fontId="2" fillId="2" borderId="35" xfId="0" applyNumberFormat="1" applyFont="1" applyFill="1" applyBorder="1"/>
    <xf numFmtId="41" fontId="2" fillId="2" borderId="37" xfId="1" applyNumberFormat="1" applyFont="1" applyFill="1" applyBorder="1"/>
    <xf numFmtId="41" fontId="3" fillId="0" borderId="11" xfId="0" applyNumberFormat="1" applyFont="1" applyBorder="1"/>
    <xf numFmtId="41" fontId="2" fillId="2" borderId="39" xfId="1" applyNumberFormat="1" applyFont="1" applyFill="1" applyBorder="1"/>
    <xf numFmtId="41" fontId="2" fillId="2" borderId="39" xfId="0" applyNumberFormat="1" applyFont="1" applyFill="1" applyBorder="1"/>
    <xf numFmtId="41" fontId="2" fillId="2" borderId="37" xfId="0" applyNumberFormat="1" applyFont="1" applyFill="1" applyBorder="1"/>
    <xf numFmtId="0" fontId="2" fillId="2" borderId="36" xfId="0" applyFont="1" applyFill="1" applyBorder="1"/>
    <xf numFmtId="0" fontId="2" fillId="2" borderId="35" xfId="0" applyFont="1" applyFill="1" applyBorder="1"/>
    <xf numFmtId="0" fontId="2" fillId="0" borderId="40" xfId="0" applyFont="1" applyBorder="1"/>
    <xf numFmtId="41" fontId="2" fillId="2" borderId="34" xfId="0" applyNumberFormat="1" applyFont="1" applyFill="1" applyBorder="1"/>
    <xf numFmtId="41" fontId="4" fillId="2" borderId="35" xfId="0" applyNumberFormat="1" applyFont="1" applyFill="1" applyBorder="1"/>
    <xf numFmtId="41" fontId="3" fillId="2" borderId="35" xfId="0" applyNumberFormat="1" applyFont="1" applyFill="1" applyBorder="1"/>
    <xf numFmtId="41" fontId="2" fillId="0" borderId="41" xfId="1" applyNumberFormat="1" applyFont="1" applyFill="1" applyBorder="1"/>
    <xf numFmtId="41" fontId="3" fillId="0" borderId="41" xfId="1" applyNumberFormat="1" applyFont="1" applyFill="1" applyBorder="1"/>
    <xf numFmtId="164" fontId="2" fillId="2" borderId="42" xfId="1" applyNumberFormat="1" applyFont="1" applyFill="1" applyBorder="1"/>
    <xf numFmtId="0" fontId="2" fillId="3" borderId="0" xfId="0" applyFont="1" applyFill="1"/>
    <xf numFmtId="164" fontId="2" fillId="2" borderId="43" xfId="1" applyNumberFormat="1" applyFont="1" applyFill="1" applyBorder="1"/>
    <xf numFmtId="164" fontId="2" fillId="2" borderId="44" xfId="1" applyNumberFormat="1" applyFont="1" applyFill="1" applyBorder="1"/>
    <xf numFmtId="0" fontId="2" fillId="0" borderId="45" xfId="0" applyFont="1" applyBorder="1"/>
    <xf numFmtId="0" fontId="2" fillId="2" borderId="46" xfId="0" applyFont="1" applyFill="1" applyBorder="1" applyAlignment="1">
      <alignment horizontal="left"/>
    </xf>
    <xf numFmtId="0" fontId="7" fillId="2" borderId="47" xfId="0" applyFont="1" applyFill="1" applyBorder="1" applyAlignment="1">
      <alignment horizontal="left"/>
    </xf>
    <xf numFmtId="0" fontId="11" fillId="2" borderId="48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 wrapText="1"/>
    </xf>
    <xf numFmtId="0" fontId="8" fillId="2" borderId="51" xfId="0" applyFont="1" applyFill="1" applyBorder="1" applyAlignment="1">
      <alignment horizontal="centerContinuous" wrapText="1"/>
    </xf>
    <xf numFmtId="0" fontId="8" fillId="2" borderId="52" xfId="0" applyFont="1" applyFill="1" applyBorder="1" applyAlignment="1">
      <alignment horizontal="centerContinuous" wrapText="1"/>
    </xf>
    <xf numFmtId="0" fontId="8" fillId="2" borderId="53" xfId="0" applyFont="1" applyFill="1" applyBorder="1" applyAlignment="1">
      <alignment horizontal="centerContinuous" wrapText="1"/>
    </xf>
    <xf numFmtId="164" fontId="2" fillId="0" borderId="26" xfId="1" applyNumberFormat="1" applyFont="1" applyBorder="1" applyAlignment="1">
      <alignment horizontal="center"/>
    </xf>
    <xf numFmtId="164" fontId="2" fillId="0" borderId="26" xfId="1" applyNumberFormat="1" applyFont="1" applyBorder="1"/>
    <xf numFmtId="164" fontId="2" fillId="0" borderId="54" xfId="1" applyNumberFormat="1" applyFont="1" applyBorder="1"/>
    <xf numFmtId="164" fontId="2" fillId="0" borderId="25" xfId="1" applyNumberFormat="1" applyFont="1" applyBorder="1"/>
    <xf numFmtId="0" fontId="2" fillId="0" borderId="26" xfId="0" applyFont="1" applyBorder="1"/>
    <xf numFmtId="0" fontId="2" fillId="0" borderId="28" xfId="0" applyFont="1" applyBorder="1"/>
    <xf numFmtId="164" fontId="2" fillId="0" borderId="55" xfId="1" applyNumberFormat="1" applyFont="1" applyBorder="1"/>
    <xf numFmtId="0" fontId="7" fillId="2" borderId="48" xfId="0" applyFont="1" applyFill="1" applyBorder="1" applyAlignment="1">
      <alignment horizontal="left"/>
    </xf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164" fontId="2" fillId="2" borderId="58" xfId="1" applyNumberFormat="1" applyFont="1" applyFill="1" applyBorder="1"/>
    <xf numFmtId="164" fontId="2" fillId="2" borderId="59" xfId="1" applyNumberFormat="1" applyFont="1" applyFill="1" applyBorder="1"/>
    <xf numFmtId="164" fontId="2" fillId="0" borderId="14" xfId="1" applyNumberFormat="1" applyFont="1" applyFill="1" applyBorder="1"/>
    <xf numFmtId="164" fontId="2" fillId="0" borderId="11" xfId="1" applyNumberFormat="1" applyFont="1" applyFill="1" applyBorder="1"/>
    <xf numFmtId="164" fontId="2" fillId="0" borderId="60" xfId="1" applyNumberFormat="1" applyFont="1" applyFill="1" applyBorder="1"/>
    <xf numFmtId="164" fontId="2" fillId="0" borderId="12" xfId="1" applyNumberFormat="1" applyFont="1" applyFill="1" applyBorder="1"/>
    <xf numFmtId="164" fontId="3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61" xfId="1" applyNumberFormat="1" applyFont="1" applyFill="1" applyBorder="1"/>
    <xf numFmtId="164" fontId="2" fillId="2" borderId="62" xfId="1" applyNumberFormat="1" applyFont="1" applyFill="1" applyBorder="1"/>
    <xf numFmtId="0" fontId="2" fillId="4" borderId="13" xfId="0" applyFont="1" applyFill="1" applyBorder="1"/>
    <xf numFmtId="164" fontId="2" fillId="0" borderId="63" xfId="1" applyNumberFormat="1" applyFont="1" applyFill="1" applyBorder="1"/>
    <xf numFmtId="0" fontId="2" fillId="0" borderId="63" xfId="0" applyFont="1" applyBorder="1"/>
    <xf numFmtId="164" fontId="2" fillId="0" borderId="6" xfId="1" applyNumberFormat="1" applyFont="1" applyFill="1" applyBorder="1"/>
    <xf numFmtId="164" fontId="4" fillId="0" borderId="6" xfId="1" applyNumberFormat="1" applyFont="1" applyFill="1" applyBorder="1"/>
    <xf numFmtId="164" fontId="2" fillId="0" borderId="64" xfId="1" applyNumberFormat="1" applyFont="1" applyFill="1" applyBorder="1"/>
    <xf numFmtId="164" fontId="2" fillId="0" borderId="33" xfId="1" applyNumberFormat="1" applyFont="1" applyFill="1" applyBorder="1"/>
    <xf numFmtId="0" fontId="4" fillId="0" borderId="6" xfId="0" applyFont="1" applyBorder="1"/>
    <xf numFmtId="164" fontId="2" fillId="0" borderId="10" xfId="1" applyNumberFormat="1" applyFont="1" applyFill="1" applyBorder="1"/>
    <xf numFmtId="164" fontId="4" fillId="0" borderId="10" xfId="1" applyNumberFormat="1" applyFont="1" applyFill="1" applyBorder="1"/>
    <xf numFmtId="164" fontId="2" fillId="0" borderId="45" xfId="1" applyNumberFormat="1" applyFont="1" applyFill="1" applyBorder="1"/>
    <xf numFmtId="164" fontId="3" fillId="0" borderId="6" xfId="1" applyNumberFormat="1" applyFont="1" applyFill="1" applyBorder="1"/>
    <xf numFmtId="164" fontId="6" fillId="0" borderId="33" xfId="1" applyNumberFormat="1" applyFont="1" applyFill="1" applyBorder="1"/>
    <xf numFmtId="164" fontId="2" fillId="2" borderId="63" xfId="1" applyNumberFormat="1" applyFont="1" applyFill="1" applyBorder="1"/>
    <xf numFmtId="164" fontId="2" fillId="4" borderId="6" xfId="1" applyNumberFormat="1" applyFont="1" applyFill="1" applyBorder="1"/>
    <xf numFmtId="0" fontId="3" fillId="2" borderId="50" xfId="0" applyFont="1" applyFill="1" applyBorder="1" applyAlignment="1">
      <alignment horizontal="left"/>
    </xf>
    <xf numFmtId="0" fontId="2" fillId="0" borderId="65" xfId="0" applyFont="1" applyBorder="1"/>
    <xf numFmtId="0" fontId="2" fillId="0" borderId="66" xfId="0" applyFont="1" applyBorder="1"/>
    <xf numFmtId="0" fontId="4" fillId="0" borderId="66" xfId="0" applyFont="1" applyBorder="1"/>
    <xf numFmtId="0" fontId="3" fillId="0" borderId="66" xfId="0" applyFont="1" applyBorder="1"/>
    <xf numFmtId="0" fontId="2" fillId="0" borderId="67" xfId="0" applyFont="1" applyBorder="1"/>
    <xf numFmtId="0" fontId="3" fillId="0" borderId="67" xfId="0" applyFont="1" applyBorder="1" applyAlignment="1">
      <alignment wrapText="1"/>
    </xf>
    <xf numFmtId="0" fontId="2" fillId="0" borderId="66" xfId="0" applyFont="1" applyBorder="1" applyAlignment="1">
      <alignment wrapText="1"/>
    </xf>
    <xf numFmtId="0" fontId="3" fillId="4" borderId="35" xfId="0" applyFont="1" applyFill="1" applyBorder="1"/>
    <xf numFmtId="0" fontId="2" fillId="4" borderId="35" xfId="0" applyFont="1" applyFill="1" applyBorder="1" applyAlignment="1">
      <alignment horizontal="left" indent="1"/>
    </xf>
    <xf numFmtId="164" fontId="2" fillId="4" borderId="10" xfId="1" applyNumberFormat="1" applyFont="1" applyFill="1" applyBorder="1"/>
    <xf numFmtId="0" fontId="2" fillId="2" borderId="6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left" indent="1"/>
    </xf>
    <xf numFmtId="0" fontId="2" fillId="2" borderId="69" xfId="0" applyFont="1" applyFill="1" applyBorder="1"/>
    <xf numFmtId="164" fontId="2" fillId="4" borderId="70" xfId="1" applyNumberFormat="1" applyFont="1" applyFill="1" applyBorder="1"/>
    <xf numFmtId="164" fontId="2" fillId="2" borderId="71" xfId="1" applyNumberFormat="1" applyFont="1" applyFill="1" applyBorder="1"/>
    <xf numFmtId="0" fontId="8" fillId="2" borderId="72" xfId="0" applyFont="1" applyFill="1" applyBorder="1" applyAlignment="1">
      <alignment horizontal="centerContinuous" wrapText="1"/>
    </xf>
    <xf numFmtId="0" fontId="8" fillId="2" borderId="73" xfId="0" applyFont="1" applyFill="1" applyBorder="1" applyAlignment="1">
      <alignment horizontal="centerContinuous" wrapText="1"/>
    </xf>
    <xf numFmtId="164" fontId="2" fillId="2" borderId="35" xfId="1" applyNumberFormat="1" applyFont="1" applyFill="1" applyBorder="1" applyAlignment="1">
      <alignment horizontal="center"/>
    </xf>
    <xf numFmtId="164" fontId="2" fillId="2" borderId="35" xfId="1" applyNumberFormat="1" applyFont="1" applyFill="1" applyBorder="1"/>
    <xf numFmtId="164" fontId="2" fillId="2" borderId="74" xfId="1" applyNumberFormat="1" applyFont="1" applyFill="1" applyBorder="1"/>
    <xf numFmtId="164" fontId="2" fillId="2" borderId="38" xfId="1" applyNumberFormat="1" applyFont="1" applyFill="1" applyBorder="1"/>
    <xf numFmtId="164" fontId="2" fillId="2" borderId="36" xfId="1" applyNumberFormat="1" applyFont="1" applyFill="1" applyBorder="1"/>
    <xf numFmtId="164" fontId="2" fillId="2" borderId="75" xfId="1" applyNumberFormat="1" applyFont="1" applyFill="1" applyBorder="1"/>
    <xf numFmtId="164" fontId="2" fillId="0" borderId="15" xfId="1" applyNumberFormat="1" applyFont="1" applyBorder="1"/>
    <xf numFmtId="164" fontId="2" fillId="0" borderId="76" xfId="1" applyNumberFormat="1" applyFont="1" applyBorder="1"/>
    <xf numFmtId="164" fontId="2" fillId="0" borderId="77" xfId="1" applyNumberFormat="1" applyFont="1" applyBorder="1"/>
    <xf numFmtId="0" fontId="2" fillId="0" borderId="78" xfId="0" applyFont="1" applyBorder="1"/>
    <xf numFmtId="164" fontId="2" fillId="0" borderId="79" xfId="1" applyNumberFormat="1" applyFont="1" applyBorder="1"/>
    <xf numFmtId="164" fontId="2" fillId="2" borderId="80" xfId="1" applyNumberFormat="1" applyFont="1" applyFill="1" applyBorder="1"/>
    <xf numFmtId="164" fontId="2" fillId="2" borderId="81" xfId="1" applyNumberFormat="1" applyFont="1" applyFill="1" applyBorder="1"/>
    <xf numFmtId="164" fontId="2" fillId="2" borderId="13" xfId="1" applyNumberFormat="1" applyFont="1" applyFill="1" applyBorder="1"/>
    <xf numFmtId="0" fontId="2" fillId="2" borderId="39" xfId="0" applyFont="1" applyFill="1" applyBorder="1"/>
    <xf numFmtId="0" fontId="2" fillId="0" borderId="82" xfId="0" applyFont="1" applyBorder="1"/>
    <xf numFmtId="0" fontId="2" fillId="0" borderId="83" xfId="0" applyFont="1" applyBorder="1"/>
    <xf numFmtId="164" fontId="2" fillId="0" borderId="84" xfId="1" applyNumberFormat="1" applyFont="1" applyFill="1" applyBorder="1"/>
    <xf numFmtId="164" fontId="2" fillId="0" borderId="85" xfId="1" applyNumberFormat="1" applyFont="1" applyFill="1" applyBorder="1"/>
    <xf numFmtId="1" fontId="2" fillId="0" borderId="83" xfId="0" applyNumberFormat="1" applyFont="1" applyBorder="1"/>
    <xf numFmtId="0" fontId="2" fillId="0" borderId="11" xfId="0" applyFont="1" applyBorder="1" applyAlignment="1">
      <alignment horizontal="left"/>
    </xf>
    <xf numFmtId="0" fontId="3" fillId="0" borderId="58" xfId="0" applyFont="1" applyBorder="1"/>
    <xf numFmtId="0" fontId="2" fillId="0" borderId="58" xfId="0" applyFont="1" applyBorder="1"/>
    <xf numFmtId="0" fontId="2" fillId="0" borderId="86" xfId="0" applyFont="1" applyBorder="1"/>
    <xf numFmtId="164" fontId="2" fillId="0" borderId="87" xfId="1" applyNumberFormat="1" applyFont="1" applyFill="1" applyBorder="1"/>
    <xf numFmtId="164" fontId="2" fillId="0" borderId="88" xfId="1" applyNumberFormat="1" applyFont="1" applyFill="1" applyBorder="1"/>
    <xf numFmtId="0" fontId="2" fillId="0" borderId="83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89" xfId="0" applyFont="1" applyBorder="1"/>
    <xf numFmtId="164" fontId="2" fillId="0" borderId="90" xfId="1" applyNumberFormat="1" applyFont="1" applyFill="1" applyBorder="1"/>
    <xf numFmtId="164" fontId="2" fillId="0" borderId="91" xfId="1" applyNumberFormat="1" applyFont="1" applyFill="1" applyBorder="1"/>
    <xf numFmtId="164" fontId="2" fillId="0" borderId="92" xfId="1" applyNumberFormat="1" applyFont="1" applyFill="1" applyBorder="1"/>
    <xf numFmtId="164" fontId="2" fillId="0" borderId="93" xfId="1" applyNumberFormat="1" applyFont="1" applyFill="1" applyBorder="1"/>
    <xf numFmtId="165" fontId="2" fillId="0" borderId="83" xfId="0" applyNumberFormat="1" applyFont="1" applyBorder="1"/>
    <xf numFmtId="0" fontId="2" fillId="0" borderId="94" xfId="0" applyFont="1" applyBorder="1"/>
    <xf numFmtId="0" fontId="2" fillId="0" borderId="95" xfId="0" applyFont="1" applyBorder="1"/>
    <xf numFmtId="164" fontId="2" fillId="5" borderId="6" xfId="1" applyNumberFormat="1" applyFont="1" applyFill="1" applyBorder="1"/>
    <xf numFmtId="164" fontId="3" fillId="5" borderId="6" xfId="1" applyNumberFormat="1" applyFont="1" applyFill="1" applyBorder="1"/>
    <xf numFmtId="164" fontId="2" fillId="4" borderId="11" xfId="1" applyNumberFormat="1" applyFont="1" applyFill="1" applyBorder="1"/>
    <xf numFmtId="164" fontId="2" fillId="4" borderId="15" xfId="1" applyNumberFormat="1" applyFont="1" applyFill="1" applyBorder="1"/>
    <xf numFmtId="164" fontId="2" fillId="2" borderId="96" xfId="1" applyNumberFormat="1" applyFont="1" applyFill="1" applyBorder="1"/>
    <xf numFmtId="0" fontId="2" fillId="4" borderId="37" xfId="0" applyFont="1" applyFill="1" applyBorder="1" applyAlignment="1">
      <alignment horizontal="left" indent="1"/>
    </xf>
    <xf numFmtId="0" fontId="3" fillId="4" borderId="66" xfId="0" applyFont="1" applyFill="1" applyBorder="1"/>
    <xf numFmtId="0" fontId="2" fillId="4" borderId="66" xfId="0" applyFont="1" applyFill="1" applyBorder="1" applyAlignment="1">
      <alignment horizontal="left" indent="1"/>
    </xf>
    <xf numFmtId="0" fontId="2" fillId="4" borderId="67" xfId="0" applyFont="1" applyFill="1" applyBorder="1" applyAlignment="1">
      <alignment horizontal="left" indent="1"/>
    </xf>
    <xf numFmtId="0" fontId="3" fillId="4" borderId="11" xfId="0" applyFont="1" applyFill="1" applyBorder="1"/>
    <xf numFmtId="0" fontId="2" fillId="4" borderId="11" xfId="0" applyFont="1" applyFill="1" applyBorder="1" applyAlignment="1">
      <alignment horizontal="left" indent="1"/>
    </xf>
    <xf numFmtId="0" fontId="2" fillId="4" borderId="32" xfId="0" applyFont="1" applyFill="1" applyBorder="1" applyAlignment="1">
      <alignment horizontal="left" indent="1"/>
    </xf>
    <xf numFmtId="164" fontId="2" fillId="2" borderId="97" xfId="1" applyNumberFormat="1" applyFont="1" applyFill="1" applyBorder="1"/>
    <xf numFmtId="164" fontId="2" fillId="0" borderId="67" xfId="1" applyNumberFormat="1" applyFont="1" applyFill="1" applyBorder="1"/>
    <xf numFmtId="0" fontId="3" fillId="4" borderId="41" xfId="0" applyFont="1" applyFill="1" applyBorder="1"/>
    <xf numFmtId="0" fontId="2" fillId="4" borderId="41" xfId="0" applyFont="1" applyFill="1" applyBorder="1" applyAlignment="1">
      <alignment horizontal="left" indent="1"/>
    </xf>
    <xf numFmtId="0" fontId="2" fillId="4" borderId="98" xfId="0" applyFont="1" applyFill="1" applyBorder="1" applyAlignment="1">
      <alignment horizontal="left" indent="1"/>
    </xf>
    <xf numFmtId="164" fontId="2" fillId="0" borderId="66" xfId="1" applyNumberFormat="1" applyFont="1" applyFill="1" applyBorder="1"/>
    <xf numFmtId="0" fontId="2" fillId="2" borderId="97" xfId="0" applyFont="1" applyFill="1" applyBorder="1"/>
    <xf numFmtId="0" fontId="15" fillId="0" borderId="0" xfId="0" applyFont="1"/>
    <xf numFmtId="15" fontId="15" fillId="0" borderId="0" xfId="0" applyNumberFormat="1" applyFont="1"/>
    <xf numFmtId="0" fontId="14" fillId="0" borderId="0" xfId="0" applyFont="1" applyAlignment="1">
      <alignment horizontal="centerContinuous"/>
    </xf>
    <xf numFmtId="0" fontId="16" fillId="0" borderId="0" xfId="0" applyFont="1"/>
    <xf numFmtId="0" fontId="9" fillId="0" borderId="0" xfId="0" applyFont="1" applyAlignment="1">
      <alignment horizontal="centerContinuous"/>
    </xf>
    <xf numFmtId="0" fontId="3" fillId="0" borderId="83" xfId="0" applyFont="1" applyBorder="1"/>
    <xf numFmtId="0" fontId="3" fillId="0" borderId="99" xfId="0" applyFont="1" applyBorder="1"/>
    <xf numFmtId="1" fontId="3" fillId="0" borderId="6" xfId="0" applyNumberFormat="1" applyFont="1" applyBorder="1"/>
    <xf numFmtId="0" fontId="3" fillId="0" borderId="6" xfId="0" applyFont="1" applyBorder="1" applyAlignment="1">
      <alignment vertical="top"/>
    </xf>
    <xf numFmtId="0" fontId="2" fillId="2" borderId="0" xfId="0" applyFont="1" applyFill="1" applyAlignment="1">
      <alignment horizontal="left" indent="1"/>
    </xf>
    <xf numFmtId="164" fontId="2" fillId="2" borderId="0" xfId="1" applyNumberFormat="1" applyFont="1" applyFill="1" applyBorder="1"/>
    <xf numFmtId="164" fontId="8" fillId="4" borderId="100" xfId="1" applyNumberFormat="1" applyFont="1" applyFill="1" applyBorder="1" applyAlignment="1">
      <alignment horizontal="left"/>
    </xf>
    <xf numFmtId="164" fontId="8" fillId="4" borderId="101" xfId="1" applyNumberFormat="1" applyFont="1" applyFill="1" applyBorder="1" applyAlignment="1">
      <alignment horizontal="left"/>
    </xf>
    <xf numFmtId="41" fontId="2" fillId="0" borderId="4" xfId="1" applyNumberFormat="1" applyFont="1" applyFill="1" applyBorder="1"/>
    <xf numFmtId="41" fontId="2" fillId="2" borderId="38" xfId="1" applyNumberFormat="1" applyFont="1" applyFill="1" applyBorder="1"/>
    <xf numFmtId="41" fontId="2" fillId="2" borderId="38" xfId="0" applyNumberFormat="1" applyFont="1" applyFill="1" applyBorder="1"/>
    <xf numFmtId="164" fontId="8" fillId="4" borderId="102" xfId="1" applyNumberFormat="1" applyFont="1" applyFill="1" applyBorder="1"/>
    <xf numFmtId="164" fontId="19" fillId="4" borderId="66" xfId="1" applyNumberFormat="1" applyFont="1" applyFill="1" applyBorder="1"/>
    <xf numFmtId="164" fontId="8" fillId="4" borderId="103" xfId="1" applyNumberFormat="1" applyFont="1" applyFill="1" applyBorder="1"/>
    <xf numFmtId="164" fontId="8" fillId="4" borderId="35" xfId="1" applyNumberFormat="1" applyFont="1" applyFill="1" applyBorder="1"/>
  </cellXfs>
  <cellStyles count="8">
    <cellStyle name="Comma" xfId="1" builtinId="3"/>
    <cellStyle name="Date" xfId="2" xr:uid="{A699EA22-F2FF-4280-8D54-B6055CEB9860}"/>
    <cellStyle name="Fixed" xfId="3" xr:uid="{291CEF43-C638-4187-AA85-FB33390F85A5}"/>
    <cellStyle name="Heading1" xfId="4" xr:uid="{88A4DBC0-82AD-46E2-8C08-0FB037CC4CA8}"/>
    <cellStyle name="Heading2" xfId="5" xr:uid="{1F97637E-9D22-42DB-A2C5-339A1FD20A96}"/>
    <cellStyle name="Normal" xfId="0" builtinId="0"/>
    <cellStyle name="Normal - Style1" xfId="6" xr:uid="{C9981415-50CD-4FFA-AF5D-0AB45225B5F3}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1</xdr:row>
      <xdr:rowOff>104775</xdr:rowOff>
    </xdr:from>
    <xdr:to>
      <xdr:col>11</xdr:col>
      <xdr:colOff>533400</xdr:colOff>
      <xdr:row>1</xdr:row>
      <xdr:rowOff>276225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5C0B0C0C-CEF9-189C-EF69-1683BB6677CD}"/>
            </a:ext>
          </a:extLst>
        </xdr:cNvPr>
        <xdr:cNvSpPr>
          <a:spLocks noChangeArrowheads="1"/>
        </xdr:cNvSpPr>
      </xdr:nvSpPr>
      <xdr:spPr bwMode="auto">
        <a:xfrm>
          <a:off x="6438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247650</xdr:colOff>
      <xdr:row>1</xdr:row>
      <xdr:rowOff>104775</xdr:rowOff>
    </xdr:from>
    <xdr:to>
      <xdr:col>13</xdr:col>
      <xdr:colOff>533400</xdr:colOff>
      <xdr:row>1</xdr:row>
      <xdr:rowOff>276225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4B709359-8B66-60BE-F7C8-06A889D4FFB8}"/>
            </a:ext>
          </a:extLst>
        </xdr:cNvPr>
        <xdr:cNvSpPr>
          <a:spLocks noChangeArrowheads="1"/>
        </xdr:cNvSpPr>
      </xdr:nvSpPr>
      <xdr:spPr bwMode="auto">
        <a:xfrm>
          <a:off x="7200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247650</xdr:colOff>
      <xdr:row>1</xdr:row>
      <xdr:rowOff>104775</xdr:rowOff>
    </xdr:from>
    <xdr:to>
      <xdr:col>15</xdr:col>
      <xdr:colOff>533400</xdr:colOff>
      <xdr:row>1</xdr:row>
      <xdr:rowOff>276225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A2209531-16D0-343D-1EA1-0BD246960FF7}"/>
            </a:ext>
          </a:extLst>
        </xdr:cNvPr>
        <xdr:cNvSpPr>
          <a:spLocks noChangeArrowheads="1"/>
        </xdr:cNvSpPr>
      </xdr:nvSpPr>
      <xdr:spPr bwMode="auto">
        <a:xfrm>
          <a:off x="8086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17</xdr:col>
      <xdr:colOff>247650</xdr:colOff>
      <xdr:row>1</xdr:row>
      <xdr:rowOff>104775</xdr:rowOff>
    </xdr:from>
    <xdr:to>
      <xdr:col>17</xdr:col>
      <xdr:colOff>533400</xdr:colOff>
      <xdr:row>1</xdr:row>
      <xdr:rowOff>276225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28DA9942-BB87-7F49-B418-1D79C2D4B391}"/>
            </a:ext>
          </a:extLst>
        </xdr:cNvPr>
        <xdr:cNvSpPr>
          <a:spLocks noChangeArrowheads="1"/>
        </xdr:cNvSpPr>
      </xdr:nvSpPr>
      <xdr:spPr bwMode="auto">
        <a:xfrm>
          <a:off x="88773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247650</xdr:colOff>
      <xdr:row>1</xdr:row>
      <xdr:rowOff>104775</xdr:rowOff>
    </xdr:from>
    <xdr:to>
      <xdr:col>19</xdr:col>
      <xdr:colOff>533400</xdr:colOff>
      <xdr:row>1</xdr:row>
      <xdr:rowOff>276225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D4A62F62-47CC-3F2F-8B6B-A9E1BFB499E7}"/>
            </a:ext>
          </a:extLst>
        </xdr:cNvPr>
        <xdr:cNvSpPr>
          <a:spLocks noChangeArrowheads="1"/>
        </xdr:cNvSpPr>
      </xdr:nvSpPr>
      <xdr:spPr bwMode="auto">
        <a:xfrm>
          <a:off x="962977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247650</xdr:colOff>
      <xdr:row>1</xdr:row>
      <xdr:rowOff>104775</xdr:rowOff>
    </xdr:from>
    <xdr:to>
      <xdr:col>21</xdr:col>
      <xdr:colOff>533400</xdr:colOff>
      <xdr:row>1</xdr:row>
      <xdr:rowOff>276225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FE877166-25FC-C168-07FB-41217F954B0C}"/>
            </a:ext>
          </a:extLst>
        </xdr:cNvPr>
        <xdr:cNvSpPr>
          <a:spLocks noChangeArrowheads="1"/>
        </xdr:cNvSpPr>
      </xdr:nvSpPr>
      <xdr:spPr bwMode="auto">
        <a:xfrm>
          <a:off x="10372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</xdr:row>
      <xdr:rowOff>47625</xdr:rowOff>
    </xdr:from>
    <xdr:to>
      <xdr:col>18</xdr:col>
      <xdr:colOff>9525</xdr:colOff>
      <xdr:row>1</xdr:row>
      <xdr:rowOff>228600</xdr:rowOff>
    </xdr:to>
    <xdr:sp macro="" textlink="">
      <xdr:nvSpPr>
        <xdr:cNvPr id="2057" name="Rectangle 9">
          <a:extLst>
            <a:ext uri="{FF2B5EF4-FFF2-40B4-BE49-F238E27FC236}">
              <a16:creationId xmlns:a16="http://schemas.microsoft.com/office/drawing/2014/main" id="{8B9559EE-37E6-3615-4828-5C674960BF93}"/>
            </a:ext>
          </a:extLst>
        </xdr:cNvPr>
        <xdr:cNvSpPr>
          <a:spLocks noChangeArrowheads="1"/>
        </xdr:cNvSpPr>
      </xdr:nvSpPr>
      <xdr:spPr bwMode="auto">
        <a:xfrm>
          <a:off x="94488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11</xdr:col>
      <xdr:colOff>381000</xdr:colOff>
      <xdr:row>1</xdr:row>
      <xdr:rowOff>57150</xdr:rowOff>
    </xdr:from>
    <xdr:to>
      <xdr:col>11</xdr:col>
      <xdr:colOff>609600</xdr:colOff>
      <xdr:row>1</xdr:row>
      <xdr:rowOff>238125</xdr:rowOff>
    </xdr:to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A0A43F94-EB26-19C4-0691-05EEA6AF1546}"/>
            </a:ext>
          </a:extLst>
        </xdr:cNvPr>
        <xdr:cNvSpPr>
          <a:spLocks noChangeArrowheads="1"/>
        </xdr:cNvSpPr>
      </xdr:nvSpPr>
      <xdr:spPr bwMode="auto">
        <a:xfrm>
          <a:off x="6486525" y="371475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381000</xdr:colOff>
      <xdr:row>1</xdr:row>
      <xdr:rowOff>47625</xdr:rowOff>
    </xdr:from>
    <xdr:to>
      <xdr:col>13</xdr:col>
      <xdr:colOff>609600</xdr:colOff>
      <xdr:row>1</xdr:row>
      <xdr:rowOff>228600</xdr:rowOff>
    </xdr:to>
    <xdr:sp macro="" textlink="">
      <xdr:nvSpPr>
        <xdr:cNvPr id="2061" name="Rectangle 13">
          <a:extLst>
            <a:ext uri="{FF2B5EF4-FFF2-40B4-BE49-F238E27FC236}">
              <a16:creationId xmlns:a16="http://schemas.microsoft.com/office/drawing/2014/main" id="{E3A384C0-A638-EC52-268A-1F77CB6603A6}"/>
            </a:ext>
          </a:extLst>
        </xdr:cNvPr>
        <xdr:cNvSpPr>
          <a:spLocks noChangeArrowheads="1"/>
        </xdr:cNvSpPr>
      </xdr:nvSpPr>
      <xdr:spPr bwMode="auto">
        <a:xfrm>
          <a:off x="745807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381000</xdr:colOff>
      <xdr:row>1</xdr:row>
      <xdr:rowOff>47625</xdr:rowOff>
    </xdr:from>
    <xdr:to>
      <xdr:col>15</xdr:col>
      <xdr:colOff>609600</xdr:colOff>
      <xdr:row>1</xdr:row>
      <xdr:rowOff>228600</xdr:rowOff>
    </xdr:to>
    <xdr:sp macro="" textlink="">
      <xdr:nvSpPr>
        <xdr:cNvPr id="2062" name="Rectangle 14">
          <a:extLst>
            <a:ext uri="{FF2B5EF4-FFF2-40B4-BE49-F238E27FC236}">
              <a16:creationId xmlns:a16="http://schemas.microsoft.com/office/drawing/2014/main" id="{D915D458-A1A2-F8A6-FD67-508F36528CC8}"/>
            </a:ext>
          </a:extLst>
        </xdr:cNvPr>
        <xdr:cNvSpPr>
          <a:spLocks noChangeArrowheads="1"/>
        </xdr:cNvSpPr>
      </xdr:nvSpPr>
      <xdr:spPr bwMode="auto">
        <a:xfrm>
          <a:off x="83439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19</xdr:col>
      <xdr:colOff>381000</xdr:colOff>
      <xdr:row>1</xdr:row>
      <xdr:rowOff>47625</xdr:rowOff>
    </xdr:from>
    <xdr:to>
      <xdr:col>19</xdr:col>
      <xdr:colOff>609600</xdr:colOff>
      <xdr:row>1</xdr:row>
      <xdr:rowOff>228600</xdr:rowOff>
    </xdr:to>
    <xdr:sp macro="" textlink="">
      <xdr:nvSpPr>
        <xdr:cNvPr id="2064" name="Rectangle 16">
          <a:extLst>
            <a:ext uri="{FF2B5EF4-FFF2-40B4-BE49-F238E27FC236}">
              <a16:creationId xmlns:a16="http://schemas.microsoft.com/office/drawing/2014/main" id="{377D837B-3EAB-DE25-00DE-2955415F2795}"/>
            </a:ext>
          </a:extLst>
        </xdr:cNvPr>
        <xdr:cNvSpPr>
          <a:spLocks noChangeArrowheads="1"/>
        </xdr:cNvSpPr>
      </xdr:nvSpPr>
      <xdr:spPr bwMode="auto">
        <a:xfrm>
          <a:off x="1022985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381000</xdr:colOff>
      <xdr:row>1</xdr:row>
      <xdr:rowOff>47625</xdr:rowOff>
    </xdr:from>
    <xdr:to>
      <xdr:col>21</xdr:col>
      <xdr:colOff>609600</xdr:colOff>
      <xdr:row>1</xdr:row>
      <xdr:rowOff>228600</xdr:rowOff>
    </xdr:to>
    <xdr:sp macro="" textlink="">
      <xdr:nvSpPr>
        <xdr:cNvPr id="2065" name="Rectangle 17">
          <a:extLst>
            <a:ext uri="{FF2B5EF4-FFF2-40B4-BE49-F238E27FC236}">
              <a16:creationId xmlns:a16="http://schemas.microsoft.com/office/drawing/2014/main" id="{9C84910B-DB20-2475-AF9D-26AA9AEE01DC}"/>
            </a:ext>
          </a:extLst>
        </xdr:cNvPr>
        <xdr:cNvSpPr>
          <a:spLocks noChangeArrowheads="1"/>
        </xdr:cNvSpPr>
      </xdr:nvSpPr>
      <xdr:spPr bwMode="auto">
        <a:xfrm>
          <a:off x="1113472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4F36-4A3F-403A-B1B4-710DF793AC5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0BAC-68CF-4BB9-B879-E509565524D3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45B9-0323-40D4-A98F-6002A97C056D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056F-7D3C-4FCE-85AA-081C4E16201E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42B-333C-4FC1-8915-0BBAFC61C315}">
  <dimension ref="B1:AF406"/>
  <sheetViews>
    <sheetView zoomScale="145" zoomScaleNormal="145" zoomScaleSheetLayoutView="75" workbookViewId="0">
      <pane xSplit="7" ySplit="2" topLeftCell="H111" activePane="bottomRight" state="frozen"/>
      <selection pane="topRight" activeCell="H1" sqref="H1"/>
      <selection pane="bottomLeft" activeCell="A3" sqref="A3"/>
      <selection pane="bottomRight" activeCell="G130" sqref="G130"/>
    </sheetView>
  </sheetViews>
  <sheetFormatPr defaultColWidth="7.85546875" defaultRowHeight="9" customHeight="1" x14ac:dyDescent="0.2"/>
  <cols>
    <col min="1" max="1" width="1.42578125" style="2" customWidth="1"/>
    <col min="2" max="2" width="7.85546875" style="2" customWidth="1"/>
    <col min="3" max="3" width="0.85546875" style="2" customWidth="1"/>
    <col min="4" max="6" width="0.7109375" style="2" customWidth="1"/>
    <col min="7" max="7" width="44.7109375" style="2" customWidth="1"/>
    <col min="8" max="9" width="8.7109375" style="2" customWidth="1"/>
    <col min="10" max="10" width="7" style="2" customWidth="1"/>
    <col min="11" max="11" width="11.42578125" style="2" customWidth="1"/>
    <col min="12" max="12" width="8.7109375" style="2" customWidth="1"/>
    <col min="13" max="13" width="2.7109375" style="2" customWidth="1"/>
    <col min="14" max="14" width="10.140625" style="2" customWidth="1"/>
    <col min="15" max="15" width="3.140625" style="2" customWidth="1"/>
    <col min="16" max="16" width="8.5703125" style="2" customWidth="1"/>
    <col min="17" max="17" width="3.28515625" style="2" customWidth="1"/>
    <col min="18" max="18" width="8.5703125" style="2" customWidth="1"/>
    <col min="19" max="19" width="2.7109375" style="2" customWidth="1"/>
    <col min="20" max="20" width="8.5703125" style="2" customWidth="1"/>
    <col min="21" max="21" width="2.5703125" style="2" customWidth="1"/>
    <col min="22" max="22" width="8.42578125" style="2" customWidth="1"/>
    <col min="23" max="23" width="3.140625" style="2" customWidth="1"/>
    <col min="24" max="16384" width="7.85546875" style="2"/>
  </cols>
  <sheetData>
    <row r="1" spans="2:32" ht="27" customHeight="1" thickBot="1" x14ac:dyDescent="0.35">
      <c r="B1" s="227" t="s">
        <v>217</v>
      </c>
      <c r="H1" s="16"/>
      <c r="L1" s="22" t="s">
        <v>199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2:32" ht="78" customHeight="1" thickTop="1" thickBot="1" x14ac:dyDescent="0.25">
      <c r="B2" s="122"/>
      <c r="C2" s="121" t="s">
        <v>0</v>
      </c>
      <c r="D2" s="106"/>
      <c r="E2" s="106"/>
      <c r="F2" s="106"/>
      <c r="G2" s="109"/>
      <c r="H2" s="107" t="s">
        <v>224</v>
      </c>
      <c r="I2" s="107" t="s">
        <v>222</v>
      </c>
      <c r="J2" s="107" t="s">
        <v>223</v>
      </c>
      <c r="K2" s="110" t="s">
        <v>1</v>
      </c>
      <c r="L2" s="111" t="s">
        <v>216</v>
      </c>
      <c r="M2" s="167"/>
      <c r="N2" s="168" t="s">
        <v>212</v>
      </c>
      <c r="O2" s="168"/>
      <c r="P2" s="168" t="s">
        <v>213</v>
      </c>
      <c r="Q2" s="168"/>
      <c r="R2" s="168" t="s">
        <v>214</v>
      </c>
      <c r="S2" s="168"/>
      <c r="T2" s="168" t="s">
        <v>219</v>
      </c>
      <c r="U2" s="168"/>
      <c r="V2" s="112" t="s">
        <v>215</v>
      </c>
      <c r="W2" s="113"/>
    </row>
    <row r="3" spans="2:32" ht="12" customHeight="1" x14ac:dyDescent="0.2">
      <c r="B3" s="184" t="s">
        <v>2</v>
      </c>
      <c r="C3" s="33"/>
      <c r="D3" s="33"/>
      <c r="E3" s="33"/>
      <c r="F3" s="33"/>
      <c r="G3" s="151"/>
      <c r="H3" s="145"/>
      <c r="I3" s="145"/>
      <c r="J3" s="145"/>
      <c r="K3" s="127"/>
      <c r="L3" s="114"/>
      <c r="M3" s="169"/>
      <c r="N3" s="175"/>
      <c r="O3" s="170"/>
      <c r="P3" s="175"/>
      <c r="Q3" s="170"/>
      <c r="R3" s="175"/>
      <c r="S3" s="170"/>
      <c r="T3" s="175"/>
      <c r="U3" s="170"/>
      <c r="V3" s="8"/>
      <c r="W3" s="25"/>
      <c r="X3" s="1"/>
      <c r="Y3" s="1"/>
      <c r="Z3" s="1"/>
      <c r="AA3" s="1"/>
      <c r="AB3" s="1"/>
      <c r="AC3" s="1"/>
      <c r="AD3" s="1"/>
      <c r="AE3" s="1"/>
      <c r="AF3" s="1"/>
    </row>
    <row r="4" spans="2:32" ht="12" customHeight="1" x14ac:dyDescent="0.2">
      <c r="B4" s="185"/>
      <c r="C4" s="28" t="s">
        <v>3</v>
      </c>
      <c r="D4" s="27"/>
      <c r="E4" s="27"/>
      <c r="F4" s="27"/>
      <c r="G4" s="152"/>
      <c r="H4" s="138"/>
      <c r="I4" s="138"/>
      <c r="J4" s="138"/>
      <c r="K4" s="128"/>
      <c r="L4" s="115"/>
      <c r="M4" s="170"/>
      <c r="N4" s="175"/>
      <c r="O4" s="170"/>
      <c r="P4" s="175"/>
      <c r="Q4" s="170"/>
      <c r="R4" s="175"/>
      <c r="S4" s="170"/>
      <c r="T4" s="175"/>
      <c r="U4" s="170"/>
      <c r="V4" s="8"/>
      <c r="W4" s="25"/>
      <c r="X4" s="1"/>
      <c r="Y4" s="1"/>
      <c r="Z4" s="1"/>
      <c r="AA4" s="1"/>
      <c r="AB4" s="1"/>
      <c r="AC4" s="1"/>
      <c r="AD4" s="1"/>
      <c r="AE4" s="1"/>
      <c r="AF4" s="1"/>
    </row>
    <row r="5" spans="2:32" ht="12" customHeight="1" x14ac:dyDescent="0.2">
      <c r="B5" s="185"/>
      <c r="C5" s="27"/>
      <c r="D5" s="27" t="s">
        <v>4</v>
      </c>
      <c r="E5" s="27"/>
      <c r="F5" s="27"/>
      <c r="G5" s="152"/>
      <c r="H5" s="138"/>
      <c r="I5" s="138"/>
      <c r="J5" s="138"/>
      <c r="K5" s="128"/>
      <c r="L5" s="115"/>
      <c r="M5" s="170"/>
      <c r="N5" s="175"/>
      <c r="O5" s="170"/>
      <c r="P5" s="175"/>
      <c r="Q5" s="170"/>
      <c r="R5" s="175"/>
      <c r="S5" s="170"/>
      <c r="T5" s="175"/>
      <c r="U5" s="170"/>
      <c r="V5" s="8"/>
      <c r="W5" s="25"/>
      <c r="X5" s="1"/>
      <c r="Y5" s="1"/>
      <c r="Z5" s="1"/>
      <c r="AA5" s="1"/>
      <c r="AB5" s="1"/>
      <c r="AC5" s="1"/>
      <c r="AD5" s="1"/>
      <c r="AE5" s="1"/>
      <c r="AF5" s="1"/>
    </row>
    <row r="6" spans="2:32" ht="12" customHeight="1" x14ac:dyDescent="0.2">
      <c r="B6" s="185"/>
      <c r="C6" s="27"/>
      <c r="E6" s="28" t="s">
        <v>5</v>
      </c>
      <c r="F6" s="27"/>
      <c r="G6" s="152"/>
      <c r="H6" s="138"/>
      <c r="I6" s="138"/>
      <c r="J6" s="138"/>
      <c r="K6" s="128"/>
      <c r="L6" s="115"/>
      <c r="M6" s="170"/>
      <c r="N6" s="175"/>
      <c r="O6" s="170"/>
      <c r="P6" s="175"/>
      <c r="Q6" s="170"/>
      <c r="R6" s="175"/>
      <c r="S6" s="170"/>
      <c r="T6" s="175"/>
      <c r="U6" s="170"/>
      <c r="V6" s="8"/>
      <c r="W6" s="25"/>
      <c r="X6" s="1"/>
      <c r="Y6" s="1"/>
      <c r="Z6" s="1"/>
      <c r="AA6" s="1"/>
      <c r="AB6" s="1"/>
      <c r="AC6" s="1"/>
      <c r="AD6" s="1"/>
      <c r="AE6" s="1"/>
      <c r="AF6" s="1"/>
    </row>
    <row r="7" spans="2:32" ht="12" customHeight="1" x14ac:dyDescent="0.2">
      <c r="B7" s="185">
        <v>111</v>
      </c>
      <c r="C7" s="27"/>
      <c r="D7" s="27"/>
      <c r="F7" s="27" t="s">
        <v>6</v>
      </c>
      <c r="G7" s="152"/>
      <c r="H7" s="138">
        <v>14721</v>
      </c>
      <c r="I7" s="138">
        <v>6857</v>
      </c>
      <c r="J7" s="138"/>
      <c r="K7" s="128">
        <f>SUM(H7:J7)</f>
        <v>21578</v>
      </c>
      <c r="L7" s="115">
        <f>+K7</f>
        <v>21578</v>
      </c>
      <c r="M7" s="170" t="s">
        <v>7</v>
      </c>
      <c r="N7" s="175">
        <f>+L7</f>
        <v>21578</v>
      </c>
      <c r="O7" s="170" t="s">
        <v>7</v>
      </c>
      <c r="P7" s="175"/>
      <c r="Q7" s="170"/>
      <c r="R7" s="175"/>
      <c r="S7" s="170"/>
      <c r="T7" s="175"/>
      <c r="U7" s="170"/>
      <c r="V7" s="8">
        <f>+K7</f>
        <v>21578</v>
      </c>
      <c r="W7" s="25" t="s">
        <v>8</v>
      </c>
      <c r="AC7" s="1"/>
      <c r="AD7" s="1"/>
      <c r="AE7" s="1"/>
      <c r="AF7" s="1"/>
    </row>
    <row r="8" spans="2:32" ht="12" customHeight="1" x14ac:dyDescent="0.2">
      <c r="B8" s="185">
        <v>112</v>
      </c>
      <c r="C8" s="27"/>
      <c r="D8" s="27"/>
      <c r="F8" s="30" t="s">
        <v>9</v>
      </c>
      <c r="G8" s="152"/>
      <c r="H8" s="143"/>
      <c r="I8" s="143"/>
      <c r="J8" s="143">
        <v>22183</v>
      </c>
      <c r="K8" s="128">
        <f>SUM(H8:J8)</f>
        <v>22183</v>
      </c>
      <c r="L8" s="115"/>
      <c r="M8" s="170"/>
      <c r="N8" s="175"/>
      <c r="O8" s="170"/>
      <c r="P8" s="175"/>
      <c r="Q8" s="170"/>
      <c r="R8" s="175"/>
      <c r="S8" s="170"/>
      <c r="T8" s="175"/>
      <c r="U8" s="170"/>
      <c r="V8" s="8"/>
      <c r="W8" s="25"/>
      <c r="AC8" s="1"/>
      <c r="AD8" s="1"/>
      <c r="AE8" s="1"/>
      <c r="AF8" s="1"/>
    </row>
    <row r="9" spans="2:32" ht="12" customHeight="1" x14ac:dyDescent="0.2">
      <c r="B9" s="185">
        <v>113</v>
      </c>
      <c r="C9" s="27"/>
      <c r="D9" s="27"/>
      <c r="F9" s="27" t="s">
        <v>10</v>
      </c>
      <c r="G9" s="152"/>
      <c r="H9" s="138"/>
      <c r="I9" s="138"/>
      <c r="J9" s="138"/>
      <c r="K9" s="128">
        <f>SUM(H9:J9)</f>
        <v>0</v>
      </c>
      <c r="L9" s="115"/>
      <c r="M9" s="170"/>
      <c r="N9" s="175"/>
      <c r="O9" s="170"/>
      <c r="P9" s="175"/>
      <c r="Q9" s="170"/>
      <c r="R9" s="175"/>
      <c r="S9" s="170"/>
      <c r="T9" s="175"/>
      <c r="U9" s="170"/>
      <c r="V9" s="8"/>
      <c r="W9" s="25"/>
      <c r="AC9" s="1"/>
      <c r="AD9" s="1"/>
      <c r="AE9" s="1"/>
      <c r="AF9" s="1"/>
    </row>
    <row r="10" spans="2:32" ht="12" customHeight="1" x14ac:dyDescent="0.2">
      <c r="B10" s="185">
        <v>114</v>
      </c>
      <c r="C10" s="27"/>
      <c r="F10" s="27" t="s">
        <v>11</v>
      </c>
      <c r="G10" s="152"/>
      <c r="H10" s="141">
        <v>9636</v>
      </c>
      <c r="I10" s="141"/>
      <c r="J10" s="141"/>
      <c r="K10" s="130">
        <f>SUM(H10:J10)</f>
        <v>9636</v>
      </c>
      <c r="L10" s="115">
        <f>+K10</f>
        <v>9636</v>
      </c>
      <c r="M10" s="170" t="s">
        <v>7</v>
      </c>
      <c r="N10" s="175">
        <f>+L10</f>
        <v>9636</v>
      </c>
      <c r="O10" s="170" t="s">
        <v>7</v>
      </c>
      <c r="P10" s="175"/>
      <c r="Q10" s="170"/>
      <c r="R10" s="175"/>
      <c r="S10" s="170"/>
      <c r="T10" s="175"/>
      <c r="U10" s="170"/>
      <c r="V10" s="8">
        <f>+K10</f>
        <v>9636</v>
      </c>
      <c r="W10" s="25" t="s">
        <v>8</v>
      </c>
      <c r="AC10" s="1"/>
      <c r="AD10" s="1"/>
      <c r="AE10" s="1"/>
      <c r="AF10" s="1"/>
    </row>
    <row r="11" spans="2:32" ht="12" customHeight="1" x14ac:dyDescent="0.2">
      <c r="B11" s="185">
        <v>115</v>
      </c>
      <c r="C11" s="27"/>
      <c r="F11" s="27" t="s">
        <v>198</v>
      </c>
      <c r="G11" s="152"/>
      <c r="H11" s="186"/>
      <c r="I11" s="186">
        <v>17750</v>
      </c>
      <c r="J11" s="186"/>
      <c r="K11" s="187">
        <f>SUM(H11:J11)</f>
        <v>17750</v>
      </c>
      <c r="L11" s="115">
        <f>K11</f>
        <v>17750</v>
      </c>
      <c r="M11" s="170" t="s">
        <v>7</v>
      </c>
      <c r="N11" s="175">
        <f>L11</f>
        <v>17750</v>
      </c>
      <c r="O11" s="170" t="s">
        <v>7</v>
      </c>
      <c r="P11" s="175"/>
      <c r="Q11" s="170"/>
      <c r="R11" s="175"/>
      <c r="S11" s="170"/>
      <c r="T11" s="175"/>
      <c r="U11" s="170"/>
      <c r="V11" s="8">
        <f>K11</f>
        <v>17750</v>
      </c>
      <c r="W11" s="25" t="s">
        <v>8</v>
      </c>
      <c r="AC11" s="1"/>
      <c r="AD11" s="1"/>
      <c r="AE11" s="1"/>
      <c r="AF11" s="1"/>
    </row>
    <row r="12" spans="2:32" ht="12" customHeight="1" x14ac:dyDescent="0.2">
      <c r="B12" s="229">
        <v>100</v>
      </c>
      <c r="C12" s="27"/>
      <c r="E12" s="27" t="s">
        <v>12</v>
      </c>
      <c r="F12" s="27"/>
      <c r="G12" s="152"/>
      <c r="H12" s="140">
        <f>SUM(H7:H11)</f>
        <v>24357</v>
      </c>
      <c r="I12" s="140">
        <f>SUM(I7:I11)</f>
        <v>24607</v>
      </c>
      <c r="J12" s="140">
        <f>SUM(J7:J11)</f>
        <v>22183</v>
      </c>
      <c r="K12" s="129">
        <f>SUM(K7:K11)</f>
        <v>71147</v>
      </c>
      <c r="L12" s="115"/>
      <c r="M12" s="170"/>
      <c r="N12" s="175"/>
      <c r="O12" s="170"/>
      <c r="P12" s="175"/>
      <c r="Q12" s="170"/>
      <c r="R12" s="175"/>
      <c r="S12" s="170"/>
      <c r="T12" s="175"/>
      <c r="U12" s="170"/>
      <c r="V12" s="8"/>
      <c r="W12" s="25"/>
      <c r="AC12" s="1"/>
      <c r="AD12" s="1"/>
      <c r="AE12" s="1"/>
      <c r="AF12" s="1"/>
    </row>
    <row r="13" spans="2:32" ht="12" customHeight="1" x14ac:dyDescent="0.2">
      <c r="B13" s="185"/>
      <c r="C13" s="27"/>
      <c r="D13" s="27"/>
      <c r="E13" s="27"/>
      <c r="F13" s="27"/>
      <c r="G13" s="152"/>
      <c r="H13" s="145"/>
      <c r="I13" s="145"/>
      <c r="J13" s="145"/>
      <c r="K13" s="128"/>
      <c r="L13" s="115"/>
      <c r="M13" s="170"/>
      <c r="N13" s="175"/>
      <c r="O13" s="170"/>
      <c r="P13" s="175"/>
      <c r="Q13" s="170"/>
      <c r="R13" s="175"/>
      <c r="S13" s="170"/>
      <c r="T13" s="175"/>
      <c r="U13" s="170"/>
      <c r="V13" s="8"/>
      <c r="W13" s="25"/>
      <c r="X13" s="1"/>
      <c r="Y13" s="1"/>
      <c r="Z13" s="1"/>
      <c r="AA13" s="1"/>
      <c r="AB13" s="1"/>
      <c r="AC13" s="1"/>
      <c r="AD13" s="1"/>
      <c r="AE13" s="1"/>
      <c r="AF13" s="1"/>
    </row>
    <row r="14" spans="2:32" ht="12" customHeight="1" x14ac:dyDescent="0.2">
      <c r="B14" s="185"/>
      <c r="C14" s="27"/>
      <c r="D14" s="27"/>
      <c r="E14" s="28" t="s">
        <v>13</v>
      </c>
      <c r="F14" s="27"/>
      <c r="G14" s="152"/>
      <c r="H14" s="138"/>
      <c r="I14" s="138"/>
      <c r="J14" s="138"/>
      <c r="K14" s="128"/>
      <c r="L14" s="115"/>
      <c r="M14" s="170"/>
      <c r="N14" s="175"/>
      <c r="O14" s="170"/>
      <c r="P14" s="175"/>
      <c r="Q14" s="170"/>
      <c r="R14" s="175"/>
      <c r="S14" s="170"/>
      <c r="T14" s="175"/>
      <c r="U14" s="170"/>
      <c r="V14" s="8"/>
      <c r="W14" s="25"/>
      <c r="X14" s="1"/>
      <c r="Y14" s="1"/>
      <c r="Z14" s="1"/>
      <c r="AA14" s="1"/>
      <c r="AB14" s="1"/>
      <c r="AC14" s="1"/>
      <c r="AD14" s="1"/>
      <c r="AE14" s="1"/>
      <c r="AF14" s="1"/>
    </row>
    <row r="15" spans="2:32" ht="12" customHeight="1" x14ac:dyDescent="0.2">
      <c r="B15" s="185">
        <v>121</v>
      </c>
      <c r="C15" s="27"/>
      <c r="D15" s="27"/>
      <c r="E15" s="27"/>
      <c r="F15" s="27" t="s">
        <v>14</v>
      </c>
      <c r="G15" s="152"/>
      <c r="H15" s="138">
        <v>2747</v>
      </c>
      <c r="I15" s="138"/>
      <c r="J15" s="138"/>
      <c r="K15" s="128">
        <f t="shared" ref="K15:K25" si="0">SUM(H15:J15)</f>
        <v>2747</v>
      </c>
      <c r="L15" s="115"/>
      <c r="M15" s="170"/>
      <c r="N15" s="175"/>
      <c r="O15" s="170"/>
      <c r="P15" s="175"/>
      <c r="Q15" s="170"/>
      <c r="R15" s="175"/>
      <c r="S15" s="170"/>
      <c r="T15" s="175"/>
      <c r="U15" s="170"/>
      <c r="V15" s="8"/>
      <c r="W15" s="25"/>
      <c r="X15" s="1"/>
      <c r="Y15" s="1"/>
      <c r="Z15" s="1"/>
      <c r="AA15" s="1"/>
      <c r="AB15" s="1"/>
      <c r="AC15" s="1"/>
      <c r="AD15" s="1"/>
      <c r="AE15" s="1"/>
      <c r="AF15" s="1"/>
    </row>
    <row r="16" spans="2:32" ht="12" customHeight="1" x14ac:dyDescent="0.2">
      <c r="B16" s="185">
        <v>122</v>
      </c>
      <c r="C16" s="27"/>
      <c r="D16" s="27"/>
      <c r="E16" s="27"/>
      <c r="F16" s="27" t="s">
        <v>15</v>
      </c>
      <c r="G16" s="152"/>
      <c r="H16" s="138"/>
      <c r="I16" s="138"/>
      <c r="J16" s="138"/>
      <c r="K16" s="128">
        <f t="shared" si="0"/>
        <v>0</v>
      </c>
      <c r="L16" s="115"/>
      <c r="M16" s="170"/>
      <c r="N16" s="175"/>
      <c r="O16" s="170"/>
      <c r="P16" s="175"/>
      <c r="Q16" s="170"/>
      <c r="R16" s="175"/>
      <c r="S16" s="170"/>
      <c r="T16" s="175"/>
      <c r="U16" s="170"/>
      <c r="V16" s="8"/>
      <c r="W16" s="25"/>
      <c r="X16" s="1"/>
      <c r="Y16" s="1"/>
      <c r="Z16" s="1"/>
      <c r="AA16" s="1"/>
      <c r="AB16" s="1"/>
      <c r="AC16" s="1"/>
      <c r="AD16" s="1"/>
      <c r="AE16" s="1"/>
      <c r="AF16" s="1"/>
    </row>
    <row r="17" spans="2:32" ht="12" customHeight="1" x14ac:dyDescent="0.2">
      <c r="B17" s="185">
        <v>124</v>
      </c>
      <c r="C17" s="27"/>
      <c r="D17" s="27"/>
      <c r="E17" s="27"/>
      <c r="F17" s="27" t="s">
        <v>16</v>
      </c>
      <c r="G17" s="152"/>
      <c r="H17" s="138"/>
      <c r="I17" s="138"/>
      <c r="J17" s="138"/>
      <c r="K17" s="128">
        <f t="shared" si="0"/>
        <v>0</v>
      </c>
      <c r="L17" s="115"/>
      <c r="M17" s="170"/>
      <c r="N17" s="175"/>
      <c r="O17" s="170"/>
      <c r="P17" s="175"/>
      <c r="Q17" s="170"/>
      <c r="R17" s="175"/>
      <c r="S17" s="170"/>
      <c r="T17" s="175"/>
      <c r="U17" s="170"/>
      <c r="V17" s="8"/>
      <c r="W17" s="25"/>
      <c r="X17" s="1"/>
      <c r="Y17" s="1"/>
      <c r="Z17" s="1"/>
      <c r="AA17" s="1"/>
      <c r="AB17" s="1"/>
      <c r="AC17" s="1"/>
      <c r="AD17" s="1"/>
      <c r="AE17" s="1"/>
      <c r="AF17" s="1"/>
    </row>
    <row r="18" spans="2:32" ht="12" customHeight="1" x14ac:dyDescent="0.2">
      <c r="B18" s="188">
        <v>125</v>
      </c>
      <c r="C18" s="27"/>
      <c r="D18" s="27"/>
      <c r="E18" s="27"/>
      <c r="F18" s="27" t="s">
        <v>17</v>
      </c>
      <c r="G18" s="152"/>
      <c r="H18" s="138">
        <v>2061</v>
      </c>
      <c r="I18" s="138">
        <v>417</v>
      </c>
      <c r="J18" s="138"/>
      <c r="K18" s="128">
        <f t="shared" si="0"/>
        <v>2478</v>
      </c>
      <c r="L18" s="115"/>
      <c r="M18" s="170"/>
      <c r="N18" s="175"/>
      <c r="O18" s="170"/>
      <c r="P18" s="175"/>
      <c r="Q18" s="170"/>
      <c r="R18" s="175"/>
      <c r="S18" s="170"/>
      <c r="T18" s="175"/>
      <c r="U18" s="170"/>
      <c r="V18" s="8"/>
      <c r="W18" s="25"/>
      <c r="X18" s="1"/>
      <c r="Y18" s="1"/>
      <c r="Z18" s="1"/>
      <c r="AA18" s="1"/>
      <c r="AB18" s="1"/>
      <c r="AC18" s="1"/>
      <c r="AD18" s="1"/>
      <c r="AE18" s="1"/>
      <c r="AF18" s="1"/>
    </row>
    <row r="19" spans="2:32" ht="12" customHeight="1" x14ac:dyDescent="0.2">
      <c r="B19" s="185">
        <v>126</v>
      </c>
      <c r="C19" s="27"/>
      <c r="D19" s="27"/>
      <c r="E19" s="27"/>
      <c r="F19" s="27" t="s">
        <v>18</v>
      </c>
      <c r="G19" s="152"/>
      <c r="H19" s="138">
        <v>541</v>
      </c>
      <c r="I19" s="138"/>
      <c r="J19" s="138"/>
      <c r="K19" s="128">
        <f t="shared" si="0"/>
        <v>541</v>
      </c>
      <c r="L19" s="115"/>
      <c r="M19" s="170"/>
      <c r="N19" s="175"/>
      <c r="O19" s="170"/>
      <c r="P19" s="175">
        <f>+K19</f>
        <v>541</v>
      </c>
      <c r="Q19" s="170" t="s">
        <v>7</v>
      </c>
      <c r="R19" s="175"/>
      <c r="S19" s="170"/>
      <c r="T19" s="175"/>
      <c r="U19" s="170"/>
      <c r="V19" s="8"/>
      <c r="W19" s="25"/>
      <c r="X19" s="1"/>
      <c r="Y19" s="1"/>
      <c r="Z19" s="1"/>
      <c r="AA19" s="1"/>
      <c r="AB19" s="1"/>
      <c r="AC19" s="1"/>
      <c r="AD19" s="1"/>
      <c r="AE19" s="1"/>
      <c r="AF19" s="1"/>
    </row>
    <row r="20" spans="2:32" ht="12" customHeight="1" x14ac:dyDescent="0.2">
      <c r="B20" s="185">
        <v>126.1</v>
      </c>
      <c r="C20" s="27"/>
      <c r="D20" s="27"/>
      <c r="E20" s="27"/>
      <c r="F20" s="27" t="s">
        <v>19</v>
      </c>
      <c r="G20" s="152"/>
      <c r="H20" s="138">
        <v>-90</v>
      </c>
      <c r="I20" s="138"/>
      <c r="J20" s="138"/>
      <c r="K20" s="128">
        <f t="shared" si="0"/>
        <v>-90</v>
      </c>
      <c r="L20" s="115"/>
      <c r="M20" s="170"/>
      <c r="N20" s="175"/>
      <c r="O20" s="170"/>
      <c r="P20" s="175"/>
      <c r="Q20" s="170"/>
      <c r="R20" s="175"/>
      <c r="S20" s="170"/>
      <c r="T20" s="175"/>
      <c r="U20" s="170"/>
      <c r="V20" s="8"/>
      <c r="W20" s="25"/>
      <c r="X20" s="1"/>
      <c r="Y20" s="1"/>
      <c r="Z20" s="1"/>
      <c r="AA20" s="1"/>
      <c r="AB20" s="1"/>
      <c r="AC20" s="1"/>
      <c r="AD20" s="1"/>
      <c r="AE20" s="1"/>
      <c r="AF20" s="1"/>
    </row>
    <row r="21" spans="2:32" ht="12" customHeight="1" x14ac:dyDescent="0.2">
      <c r="B21" s="185">
        <v>126.2</v>
      </c>
      <c r="C21" s="27"/>
      <c r="D21" s="27"/>
      <c r="E21" s="27"/>
      <c r="F21" s="27" t="s">
        <v>20</v>
      </c>
      <c r="G21" s="152"/>
      <c r="H21" s="138"/>
      <c r="I21" s="138"/>
      <c r="J21" s="138"/>
      <c r="K21" s="128">
        <f t="shared" si="0"/>
        <v>0</v>
      </c>
      <c r="L21" s="115"/>
      <c r="M21" s="170"/>
      <c r="N21" s="175"/>
      <c r="O21" s="170"/>
      <c r="P21" s="175"/>
      <c r="Q21" s="170"/>
      <c r="R21" s="175"/>
      <c r="S21" s="170"/>
      <c r="T21" s="175"/>
      <c r="U21" s="170"/>
      <c r="V21" s="8"/>
      <c r="W21" s="25"/>
      <c r="X21" s="1"/>
      <c r="Y21" s="1"/>
      <c r="Z21" s="1"/>
      <c r="AA21" s="1"/>
      <c r="AB21" s="1"/>
      <c r="AC21" s="1"/>
      <c r="AD21" s="1"/>
      <c r="AE21" s="1"/>
      <c r="AF21" s="1"/>
    </row>
    <row r="22" spans="2:32" ht="12" customHeight="1" x14ac:dyDescent="0.2">
      <c r="B22" s="185">
        <v>127</v>
      </c>
      <c r="C22" s="27"/>
      <c r="D22" s="27"/>
      <c r="E22" s="27"/>
      <c r="F22" s="27" t="s">
        <v>192</v>
      </c>
      <c r="G22" s="152"/>
      <c r="H22" s="138"/>
      <c r="I22" s="138"/>
      <c r="J22" s="138"/>
      <c r="K22" s="128">
        <f t="shared" si="0"/>
        <v>0</v>
      </c>
      <c r="L22" s="115"/>
      <c r="M22" s="170"/>
      <c r="N22" s="175"/>
      <c r="O22" s="170"/>
      <c r="P22" s="175"/>
      <c r="Q22" s="170"/>
      <c r="R22" s="175"/>
      <c r="S22" s="170"/>
      <c r="T22" s="175"/>
      <c r="U22" s="170"/>
      <c r="V22" s="8"/>
      <c r="W22" s="25"/>
      <c r="X22" s="1"/>
      <c r="Y22" s="1"/>
      <c r="Z22" s="1"/>
      <c r="AA22" s="1"/>
      <c r="AB22" s="1"/>
      <c r="AC22" s="1"/>
      <c r="AD22" s="1"/>
      <c r="AE22" s="1"/>
      <c r="AF22" s="1"/>
    </row>
    <row r="23" spans="2:32" ht="12" customHeight="1" x14ac:dyDescent="0.2">
      <c r="B23" s="185">
        <v>128</v>
      </c>
      <c r="C23" s="27"/>
      <c r="D23" s="27"/>
      <c r="E23" s="27"/>
      <c r="F23" s="27" t="s">
        <v>21</v>
      </c>
      <c r="G23" s="152"/>
      <c r="H23" s="138"/>
      <c r="I23" s="138"/>
      <c r="J23" s="138"/>
      <c r="K23" s="128">
        <f t="shared" si="0"/>
        <v>0</v>
      </c>
      <c r="L23" s="115"/>
      <c r="M23" s="170"/>
      <c r="N23" s="175"/>
      <c r="O23" s="170"/>
      <c r="P23" s="175"/>
      <c r="Q23" s="170"/>
      <c r="R23" s="175"/>
      <c r="S23" s="170"/>
      <c r="T23" s="175"/>
      <c r="U23" s="170"/>
      <c r="V23" s="8"/>
      <c r="W23" s="25"/>
      <c r="X23" s="1"/>
      <c r="Y23" s="1"/>
      <c r="Z23" s="1"/>
      <c r="AA23" s="1"/>
      <c r="AB23" s="1"/>
      <c r="AC23" s="1"/>
      <c r="AD23" s="1"/>
      <c r="AE23" s="1"/>
      <c r="AF23" s="1"/>
    </row>
    <row r="24" spans="2:32" ht="12" customHeight="1" x14ac:dyDescent="0.2">
      <c r="B24" s="185">
        <v>128.1</v>
      </c>
      <c r="C24" s="27"/>
      <c r="D24" s="27"/>
      <c r="E24" s="27"/>
      <c r="F24" s="27" t="s">
        <v>22</v>
      </c>
      <c r="G24" s="152"/>
      <c r="H24" s="138"/>
      <c r="I24" s="138"/>
      <c r="J24" s="138"/>
      <c r="K24" s="128">
        <f t="shared" si="0"/>
        <v>0</v>
      </c>
      <c r="L24" s="115"/>
      <c r="M24" s="170"/>
      <c r="N24" s="175"/>
      <c r="O24" s="170"/>
      <c r="P24" s="175"/>
      <c r="Q24" s="170"/>
      <c r="R24" s="175"/>
      <c r="S24" s="170"/>
      <c r="T24" s="175"/>
      <c r="U24" s="170"/>
      <c r="V24" s="8"/>
      <c r="W24" s="25"/>
      <c r="X24" s="1"/>
      <c r="Y24" s="1"/>
      <c r="Z24" s="1"/>
      <c r="AA24" s="1"/>
      <c r="AB24" s="1"/>
      <c r="AC24" s="1"/>
      <c r="AD24" s="1"/>
      <c r="AE24" s="1"/>
      <c r="AF24" s="1"/>
    </row>
    <row r="25" spans="2:32" ht="12" customHeight="1" x14ac:dyDescent="0.2">
      <c r="B25" s="185">
        <v>129</v>
      </c>
      <c r="C25" s="27"/>
      <c r="D25" s="27"/>
      <c r="E25" s="27"/>
      <c r="F25" s="27" t="s">
        <v>23</v>
      </c>
      <c r="G25" s="152"/>
      <c r="H25" s="138">
        <v>1460</v>
      </c>
      <c r="I25" s="138"/>
      <c r="J25" s="138"/>
      <c r="K25" s="128">
        <f t="shared" si="0"/>
        <v>1460</v>
      </c>
      <c r="L25" s="115"/>
      <c r="M25" s="170"/>
      <c r="N25" s="175"/>
      <c r="O25" s="170"/>
      <c r="P25" s="175"/>
      <c r="Q25" s="170"/>
      <c r="R25" s="175"/>
      <c r="S25" s="170"/>
      <c r="T25" s="175"/>
      <c r="U25" s="170"/>
      <c r="V25" s="8"/>
      <c r="W25" s="25"/>
      <c r="X25" s="1"/>
      <c r="Y25" s="1"/>
      <c r="Z25" s="1"/>
      <c r="AA25" s="1"/>
      <c r="AB25" s="1"/>
      <c r="AC25" s="1"/>
      <c r="AD25" s="1"/>
      <c r="AE25" s="1"/>
      <c r="AF25" s="1"/>
    </row>
    <row r="26" spans="2:32" ht="12" customHeight="1" x14ac:dyDescent="0.2">
      <c r="B26" s="229">
        <v>120</v>
      </c>
      <c r="C26" s="27"/>
      <c r="D26" s="27"/>
      <c r="E26" s="27" t="s">
        <v>24</v>
      </c>
      <c r="F26" s="27"/>
      <c r="G26" s="152"/>
      <c r="H26" s="140">
        <f>SUM(H15:H25)</f>
        <v>6719</v>
      </c>
      <c r="I26" s="140">
        <f>SUM(I15:I25)</f>
        <v>417</v>
      </c>
      <c r="J26" s="140">
        <f>SUM(J15:J25)</f>
        <v>0</v>
      </c>
      <c r="K26" s="129">
        <f>SUM(K15:K25)</f>
        <v>7136</v>
      </c>
      <c r="L26" s="115">
        <f>+K26</f>
        <v>7136</v>
      </c>
      <c r="M26" s="170" t="s">
        <v>7</v>
      </c>
      <c r="N26" s="175">
        <f>+L26</f>
        <v>7136</v>
      </c>
      <c r="O26" s="170" t="s">
        <v>7</v>
      </c>
      <c r="P26" s="175"/>
      <c r="Q26" s="170"/>
      <c r="R26" s="175"/>
      <c r="S26" s="170"/>
      <c r="T26" s="175"/>
      <c r="U26" s="170"/>
      <c r="V26" s="8">
        <f>+K26</f>
        <v>7136</v>
      </c>
      <c r="W26" s="25" t="s">
        <v>8</v>
      </c>
      <c r="X26" s="1"/>
      <c r="Y26" s="1"/>
      <c r="Z26" s="1"/>
      <c r="AA26" s="1"/>
      <c r="AB26" s="1"/>
      <c r="AC26" s="1"/>
      <c r="AD26" s="1"/>
      <c r="AE26" s="1"/>
      <c r="AF26" s="1"/>
    </row>
    <row r="27" spans="2:32" ht="12" customHeight="1" x14ac:dyDescent="0.2">
      <c r="B27" s="185"/>
      <c r="C27" s="27"/>
      <c r="D27" s="27"/>
      <c r="E27" s="27"/>
      <c r="F27" s="27"/>
      <c r="G27" s="152"/>
      <c r="H27" s="141"/>
      <c r="I27" s="141"/>
      <c r="J27" s="141"/>
      <c r="K27" s="128"/>
      <c r="L27" s="115"/>
      <c r="M27" s="170"/>
      <c r="N27" s="175"/>
      <c r="O27" s="170"/>
      <c r="P27" s="175"/>
      <c r="Q27" s="170"/>
      <c r="R27" s="175"/>
      <c r="S27" s="170"/>
      <c r="T27" s="175"/>
      <c r="U27" s="170"/>
      <c r="V27" s="8"/>
      <c r="W27" s="25"/>
      <c r="X27" s="1"/>
      <c r="Y27" s="1"/>
      <c r="Z27" s="1"/>
      <c r="AA27" s="1"/>
      <c r="AB27" s="1"/>
      <c r="AC27" s="1"/>
      <c r="AD27" s="1"/>
      <c r="AE27" s="1"/>
      <c r="AF27" s="1"/>
    </row>
    <row r="28" spans="2:32" ht="12" customHeight="1" x14ac:dyDescent="0.2">
      <c r="B28" s="185"/>
      <c r="C28" s="27"/>
      <c r="D28" s="28" t="s">
        <v>25</v>
      </c>
      <c r="E28" s="27"/>
      <c r="F28" s="27"/>
      <c r="G28" s="152"/>
      <c r="H28" s="138"/>
      <c r="I28" s="138"/>
      <c r="J28" s="138"/>
      <c r="K28" s="128"/>
      <c r="L28" s="115"/>
      <c r="M28" s="170"/>
      <c r="N28" s="175"/>
      <c r="O28" s="170"/>
      <c r="P28" s="175"/>
      <c r="Q28" s="170"/>
      <c r="R28" s="175"/>
      <c r="S28" s="170"/>
      <c r="T28" s="175"/>
      <c r="U28" s="170"/>
      <c r="V28" s="8"/>
      <c r="W28" s="25"/>
      <c r="X28" s="1"/>
      <c r="Y28" s="1"/>
      <c r="Z28" s="1"/>
      <c r="AA28" s="1"/>
      <c r="AB28" s="1"/>
      <c r="AC28" s="1"/>
      <c r="AD28" s="1"/>
      <c r="AE28" s="1"/>
      <c r="AF28" s="1"/>
    </row>
    <row r="29" spans="2:32" ht="12" customHeight="1" x14ac:dyDescent="0.2">
      <c r="B29" s="185">
        <v>131</v>
      </c>
      <c r="C29" s="27"/>
      <c r="D29" s="27"/>
      <c r="E29" s="189" t="s">
        <v>26</v>
      </c>
      <c r="F29" s="27"/>
      <c r="G29" s="152"/>
      <c r="H29" s="138">
        <v>85961</v>
      </c>
      <c r="I29" s="138">
        <v>2459</v>
      </c>
      <c r="J29" s="138"/>
      <c r="K29" s="128">
        <f t="shared" ref="K29:K37" si="1">SUM(H29:J29)</f>
        <v>88420</v>
      </c>
      <c r="L29" s="115">
        <f>+K29</f>
        <v>88420</v>
      </c>
      <c r="M29" s="170" t="s">
        <v>7</v>
      </c>
      <c r="N29" s="175">
        <f>+L29</f>
        <v>88420</v>
      </c>
      <c r="O29" s="170" t="s">
        <v>7</v>
      </c>
      <c r="P29" s="175"/>
      <c r="Q29" s="170"/>
      <c r="R29" s="175"/>
      <c r="S29" s="170"/>
      <c r="T29" s="175"/>
      <c r="U29" s="170"/>
      <c r="V29" s="8">
        <f>+K29</f>
        <v>88420</v>
      </c>
      <c r="W29" s="25" t="s">
        <v>8</v>
      </c>
      <c r="X29" s="1"/>
      <c r="Y29" s="1"/>
      <c r="Z29" s="1"/>
      <c r="AA29" s="1"/>
      <c r="AB29" s="1"/>
      <c r="AC29" s="1"/>
      <c r="AD29" s="1"/>
      <c r="AE29" s="1"/>
      <c r="AF29" s="1"/>
    </row>
    <row r="30" spans="2:32" ht="12" customHeight="1" x14ac:dyDescent="0.2">
      <c r="B30" s="185">
        <v>132</v>
      </c>
      <c r="C30" s="27"/>
      <c r="D30" s="27"/>
      <c r="E30" s="27" t="s">
        <v>27</v>
      </c>
      <c r="F30" s="27"/>
      <c r="G30" s="152"/>
      <c r="H30" s="138"/>
      <c r="I30" s="138"/>
      <c r="J30" s="138"/>
      <c r="K30" s="128">
        <f t="shared" si="1"/>
        <v>0</v>
      </c>
      <c r="L30" s="115"/>
      <c r="M30" s="170"/>
      <c r="N30" s="175"/>
      <c r="O30" s="170"/>
      <c r="P30" s="175"/>
      <c r="Q30" s="170"/>
      <c r="R30" s="175"/>
      <c r="S30" s="170"/>
      <c r="T30" s="175"/>
      <c r="U30" s="170"/>
      <c r="V30" s="8"/>
      <c r="W30" s="25"/>
      <c r="X30" s="1"/>
      <c r="Y30" s="1"/>
      <c r="Z30" s="1"/>
      <c r="AA30" s="1"/>
      <c r="AB30" s="1"/>
      <c r="AC30" s="1"/>
      <c r="AD30" s="1"/>
      <c r="AE30" s="1"/>
      <c r="AF30" s="1"/>
    </row>
    <row r="31" spans="2:32" ht="12" customHeight="1" x14ac:dyDescent="0.2">
      <c r="B31" s="185">
        <v>135</v>
      </c>
      <c r="C31" s="27"/>
      <c r="D31" s="27"/>
      <c r="E31" s="27" t="s">
        <v>174</v>
      </c>
      <c r="F31" s="27"/>
      <c r="G31" s="152"/>
      <c r="H31" s="138"/>
      <c r="I31" s="138"/>
      <c r="J31" s="138"/>
      <c r="K31" s="128">
        <f>SUM(H31:J31)</f>
        <v>0</v>
      </c>
      <c r="L31" s="115">
        <f>K31</f>
        <v>0</v>
      </c>
      <c r="M31" s="170" t="s">
        <v>7</v>
      </c>
      <c r="N31" s="175">
        <f>L31</f>
        <v>0</v>
      </c>
      <c r="O31" s="170" t="s">
        <v>7</v>
      </c>
      <c r="P31" s="175"/>
      <c r="Q31" s="170"/>
      <c r="R31" s="175"/>
      <c r="S31" s="170"/>
      <c r="T31" s="175"/>
      <c r="U31" s="170"/>
      <c r="V31" s="8">
        <f>K31</f>
        <v>0</v>
      </c>
      <c r="W31" s="25" t="s">
        <v>8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2:32" ht="12" customHeight="1" x14ac:dyDescent="0.2">
      <c r="B32" s="185">
        <v>142</v>
      </c>
      <c r="C32" s="27"/>
      <c r="D32" s="27"/>
      <c r="E32" s="27" t="s">
        <v>28</v>
      </c>
      <c r="F32" s="27"/>
      <c r="G32" s="152"/>
      <c r="H32" s="138"/>
      <c r="I32" s="138">
        <v>1106</v>
      </c>
      <c r="J32" s="138"/>
      <c r="K32" s="128">
        <f t="shared" si="1"/>
        <v>1106</v>
      </c>
      <c r="L32" s="115">
        <f>+K32</f>
        <v>1106</v>
      </c>
      <c r="M32" s="170" t="s">
        <v>7</v>
      </c>
      <c r="N32" s="175">
        <f>+K32</f>
        <v>1106</v>
      </c>
      <c r="O32" s="170" t="s">
        <v>7</v>
      </c>
      <c r="P32" s="175"/>
      <c r="Q32" s="170"/>
      <c r="R32" s="175"/>
      <c r="S32" s="170"/>
      <c r="T32" s="175"/>
      <c r="U32" s="170"/>
      <c r="V32" s="8">
        <f>+K32</f>
        <v>1106</v>
      </c>
      <c r="W32" s="25" t="s">
        <v>8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2:32" ht="12" customHeight="1" x14ac:dyDescent="0.2">
      <c r="B33" s="185">
        <v>143</v>
      </c>
      <c r="C33" s="27"/>
      <c r="D33" s="27"/>
      <c r="E33" s="27" t="s">
        <v>29</v>
      </c>
      <c r="F33" s="27"/>
      <c r="G33" s="152"/>
      <c r="H33" s="138"/>
      <c r="I33" s="138"/>
      <c r="J33" s="138"/>
      <c r="K33" s="128">
        <f t="shared" si="1"/>
        <v>0</v>
      </c>
      <c r="L33" s="115"/>
      <c r="M33" s="170"/>
      <c r="N33" s="175"/>
      <c r="O33" s="170"/>
      <c r="P33" s="175"/>
      <c r="Q33" s="170"/>
      <c r="R33" s="175"/>
      <c r="S33" s="170"/>
      <c r="T33" s="175"/>
      <c r="U33" s="170"/>
      <c r="V33" s="8"/>
      <c r="W33" s="25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2" customHeight="1" x14ac:dyDescent="0.2">
      <c r="B34" s="185">
        <v>143.1</v>
      </c>
      <c r="C34" s="27"/>
      <c r="D34" s="27"/>
      <c r="E34" s="27" t="s">
        <v>30</v>
      </c>
      <c r="F34" s="27"/>
      <c r="G34" s="152"/>
      <c r="H34" s="138"/>
      <c r="I34" s="138"/>
      <c r="J34" s="138"/>
      <c r="K34" s="128">
        <f t="shared" si="1"/>
        <v>0</v>
      </c>
      <c r="L34" s="115"/>
      <c r="M34" s="170"/>
      <c r="N34" s="175"/>
      <c r="O34" s="170"/>
      <c r="P34" s="175"/>
      <c r="Q34" s="170"/>
      <c r="R34" s="175"/>
      <c r="S34" s="170"/>
      <c r="T34" s="175"/>
      <c r="U34" s="170"/>
      <c r="V34" s="8"/>
      <c r="W34" s="25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2" customHeight="1" x14ac:dyDescent="0.2">
      <c r="B35" s="185">
        <v>144</v>
      </c>
      <c r="C35" s="27"/>
      <c r="D35" s="27"/>
      <c r="E35" s="30" t="s">
        <v>31</v>
      </c>
      <c r="F35" s="27"/>
      <c r="G35" s="152"/>
      <c r="H35" s="138">
        <v>357</v>
      </c>
      <c r="I35" s="138"/>
      <c r="J35" s="138"/>
      <c r="K35" s="128">
        <f t="shared" si="1"/>
        <v>357</v>
      </c>
      <c r="L35" s="115"/>
      <c r="M35" s="170"/>
      <c r="N35" s="175"/>
      <c r="O35" s="170"/>
      <c r="P35" s="175"/>
      <c r="Q35" s="170"/>
      <c r="R35" s="175"/>
      <c r="S35" s="170"/>
      <c r="T35" s="175"/>
      <c r="U35" s="170"/>
      <c r="V35" s="8"/>
      <c r="W35" s="25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2" customHeight="1" x14ac:dyDescent="0.2">
      <c r="B36" s="185">
        <v>145</v>
      </c>
      <c r="C36" s="27"/>
      <c r="D36" s="27"/>
      <c r="E36" s="189" t="s">
        <v>175</v>
      </c>
      <c r="F36" s="27"/>
      <c r="G36" s="152"/>
      <c r="H36" s="141"/>
      <c r="I36" s="141"/>
      <c r="J36" s="141"/>
      <c r="K36" s="130">
        <f t="shared" si="1"/>
        <v>0</v>
      </c>
      <c r="L36" s="115"/>
      <c r="M36" s="170"/>
      <c r="N36" s="175"/>
      <c r="O36" s="170"/>
      <c r="P36" s="175"/>
      <c r="Q36" s="170"/>
      <c r="R36" s="175"/>
      <c r="S36" s="170"/>
      <c r="T36" s="175"/>
      <c r="U36" s="170"/>
      <c r="V36" s="8"/>
      <c r="W36" s="25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2" customHeight="1" x14ac:dyDescent="0.2">
      <c r="B37" s="185">
        <v>146</v>
      </c>
      <c r="C37" s="27"/>
      <c r="D37" s="27"/>
      <c r="E37" s="27" t="s">
        <v>32</v>
      </c>
      <c r="F37" s="27"/>
      <c r="G37" s="152"/>
      <c r="H37" s="186"/>
      <c r="I37" s="186"/>
      <c r="J37" s="186"/>
      <c r="K37" s="187">
        <f t="shared" si="1"/>
        <v>0</v>
      </c>
      <c r="L37" s="115"/>
      <c r="M37" s="170"/>
      <c r="N37" s="175"/>
      <c r="O37" s="170"/>
      <c r="P37" s="175"/>
      <c r="Q37" s="170"/>
      <c r="R37" s="175"/>
      <c r="S37" s="170"/>
      <c r="T37" s="175"/>
      <c r="U37" s="170"/>
      <c r="V37" s="8"/>
      <c r="W37" s="25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2" customHeight="1" x14ac:dyDescent="0.2">
      <c r="B38" s="229">
        <v>150</v>
      </c>
      <c r="C38" s="27"/>
      <c r="D38" s="27" t="s">
        <v>33</v>
      </c>
      <c r="E38" s="27"/>
      <c r="F38" s="27"/>
      <c r="G38" s="152"/>
      <c r="H38" s="140">
        <f>H12+H26+H29+H30+H31+H32+H33+H34+H35+H36+H37</f>
        <v>117394</v>
      </c>
      <c r="I38" s="140">
        <f>I12+I26+I29+I30+I31+I32+I33+I34+I35+I36+I37</f>
        <v>28589</v>
      </c>
      <c r="J38" s="140">
        <f>J12+J26+J29+J30+J31+J32+J33+J34+J35+J36+J37</f>
        <v>22183</v>
      </c>
      <c r="K38" s="140">
        <f>K12+K26+K29+K30+K31+K32+K33+K34+K35+K36+K37</f>
        <v>168166</v>
      </c>
      <c r="L38" s="115"/>
      <c r="M38" s="170"/>
      <c r="N38" s="175"/>
      <c r="O38" s="170"/>
      <c r="P38" s="175"/>
      <c r="Q38" s="170"/>
      <c r="R38" s="175"/>
      <c r="S38" s="170"/>
      <c r="T38" s="175"/>
      <c r="U38" s="170"/>
      <c r="V38" s="8"/>
      <c r="W38" s="25"/>
      <c r="X38" s="1"/>
      <c r="Y38" s="1"/>
      <c r="Z38" s="1"/>
      <c r="AA38" s="1"/>
      <c r="AB38" s="1"/>
      <c r="AC38" s="1"/>
      <c r="AD38" s="1"/>
      <c r="AE38" s="1"/>
      <c r="AF38" s="1"/>
    </row>
    <row r="39" spans="2:32" ht="12" customHeight="1" x14ac:dyDescent="0.2">
      <c r="B39" s="185"/>
      <c r="C39" s="27"/>
      <c r="D39" s="27"/>
      <c r="E39" s="27"/>
      <c r="F39" s="27"/>
      <c r="G39" s="152"/>
      <c r="H39" s="145"/>
      <c r="I39" s="145"/>
      <c r="J39" s="145"/>
      <c r="K39" s="128"/>
      <c r="L39" s="115"/>
      <c r="M39" s="170"/>
      <c r="N39" s="175"/>
      <c r="O39" s="170"/>
      <c r="P39" s="175"/>
      <c r="Q39" s="170"/>
      <c r="R39" s="175"/>
      <c r="S39" s="170"/>
      <c r="T39" s="175"/>
      <c r="U39" s="170"/>
      <c r="V39" s="8"/>
      <c r="W39" s="25"/>
      <c r="X39" s="1"/>
      <c r="Y39" s="1"/>
      <c r="Z39" s="1"/>
      <c r="AA39" s="1"/>
      <c r="AB39" s="1"/>
      <c r="AC39" s="1"/>
      <c r="AD39" s="1"/>
      <c r="AE39" s="1"/>
      <c r="AF39" s="1"/>
    </row>
    <row r="40" spans="2:32" ht="12" hidden="1" customHeight="1" x14ac:dyDescent="0.2">
      <c r="B40" s="185"/>
      <c r="C40" s="27"/>
      <c r="D40" s="27"/>
      <c r="E40" s="27"/>
      <c r="F40" s="27"/>
      <c r="G40" s="152"/>
      <c r="H40" s="138"/>
      <c r="I40" s="138"/>
      <c r="J40" s="138"/>
      <c r="K40" s="128"/>
      <c r="L40" s="115"/>
      <c r="M40" s="170"/>
      <c r="N40" s="175"/>
      <c r="O40" s="170"/>
      <c r="P40" s="175"/>
      <c r="Q40" s="170"/>
      <c r="R40" s="175"/>
      <c r="S40" s="170"/>
      <c r="T40" s="175"/>
      <c r="U40" s="170"/>
      <c r="V40" s="8"/>
      <c r="W40" s="25"/>
      <c r="X40" s="1"/>
      <c r="Y40" s="1"/>
      <c r="Z40" s="1"/>
      <c r="AA40" s="1"/>
      <c r="AB40" s="1"/>
      <c r="AC40" s="1"/>
      <c r="AD40" s="1"/>
      <c r="AE40" s="1"/>
      <c r="AF40" s="1"/>
    </row>
    <row r="41" spans="2:32" ht="12" customHeight="1" x14ac:dyDescent="0.2">
      <c r="B41" s="185"/>
      <c r="C41" s="27"/>
      <c r="D41" s="27" t="s">
        <v>34</v>
      </c>
      <c r="E41" s="27"/>
      <c r="F41" s="27"/>
      <c r="G41" s="152"/>
      <c r="H41" s="138"/>
      <c r="I41" s="138"/>
      <c r="J41" s="138"/>
      <c r="K41" s="128"/>
      <c r="L41" s="115"/>
      <c r="M41" s="170"/>
      <c r="N41" s="175"/>
      <c r="O41" s="170"/>
      <c r="P41" s="175"/>
      <c r="Q41" s="170"/>
      <c r="R41" s="175"/>
      <c r="S41" s="170"/>
      <c r="T41" s="175"/>
      <c r="U41" s="170"/>
      <c r="V41" s="8"/>
      <c r="W41" s="25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2" customHeight="1" x14ac:dyDescent="0.2">
      <c r="B42" s="185"/>
      <c r="C42" s="27"/>
      <c r="D42" s="27"/>
      <c r="E42" s="28" t="s">
        <v>35</v>
      </c>
      <c r="F42" s="27"/>
      <c r="G42" s="152"/>
      <c r="H42" s="138"/>
      <c r="I42" s="138"/>
      <c r="J42" s="138"/>
      <c r="K42" s="128"/>
      <c r="L42" s="115"/>
      <c r="M42" s="170"/>
      <c r="N42" s="175"/>
      <c r="O42" s="170"/>
      <c r="P42" s="175"/>
      <c r="Q42" s="170"/>
      <c r="R42" s="175"/>
      <c r="S42" s="170"/>
      <c r="T42" s="175"/>
      <c r="U42" s="170"/>
      <c r="V42" s="8"/>
      <c r="W42" s="25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2" customHeight="1" x14ac:dyDescent="0.2">
      <c r="B43" s="185">
        <v>161</v>
      </c>
      <c r="C43" s="27"/>
      <c r="D43" s="27"/>
      <c r="E43" s="27"/>
      <c r="F43" s="27" t="s">
        <v>36</v>
      </c>
      <c r="G43" s="152"/>
      <c r="H43" s="138">
        <v>20000</v>
      </c>
      <c r="I43" s="138"/>
      <c r="J43" s="138"/>
      <c r="K43" s="128">
        <f t="shared" ref="K43:K50" si="2">SUM(H43:J43)</f>
        <v>20000</v>
      </c>
      <c r="L43" s="115"/>
      <c r="M43" s="170"/>
      <c r="N43" s="175"/>
      <c r="O43" s="170"/>
      <c r="P43" s="175"/>
      <c r="Q43" s="170"/>
      <c r="R43" s="175"/>
      <c r="S43" s="170"/>
      <c r="T43" s="175"/>
      <c r="U43" s="170"/>
      <c r="V43" s="8"/>
      <c r="W43" s="25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2" customHeight="1" x14ac:dyDescent="0.2">
      <c r="B44" s="185">
        <v>162</v>
      </c>
      <c r="C44" s="27"/>
      <c r="D44" s="27"/>
      <c r="E44" s="27"/>
      <c r="F44" s="27" t="s">
        <v>37</v>
      </c>
      <c r="G44" s="152"/>
      <c r="H44" s="138">
        <v>53526</v>
      </c>
      <c r="I44" s="138"/>
      <c r="J44" s="138"/>
      <c r="K44" s="128">
        <f t="shared" si="2"/>
        <v>53526</v>
      </c>
      <c r="L44" s="115"/>
      <c r="M44" s="170"/>
      <c r="N44" s="175"/>
      <c r="O44" s="170"/>
      <c r="P44" s="175"/>
      <c r="Q44" s="170"/>
      <c r="R44" s="175"/>
      <c r="S44" s="170"/>
      <c r="T44" s="175"/>
      <c r="U44" s="170"/>
      <c r="V44" s="8"/>
      <c r="W44" s="25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2" customHeight="1" x14ac:dyDescent="0.2">
      <c r="B45" s="185">
        <v>163</v>
      </c>
      <c r="C45" s="27"/>
      <c r="D45" s="27"/>
      <c r="E45" s="27"/>
      <c r="F45" s="30" t="s">
        <v>38</v>
      </c>
      <c r="G45" s="152"/>
      <c r="H45" s="138"/>
      <c r="I45" s="138"/>
      <c r="J45" s="138"/>
      <c r="K45" s="128">
        <f t="shared" si="2"/>
        <v>0</v>
      </c>
      <c r="L45" s="115"/>
      <c r="M45" s="170"/>
      <c r="N45" s="175"/>
      <c r="O45" s="170"/>
      <c r="P45" s="175"/>
      <c r="Q45" s="170"/>
      <c r="R45" s="175"/>
      <c r="S45" s="170"/>
      <c r="T45" s="175"/>
      <c r="U45" s="170"/>
      <c r="V45" s="8"/>
      <c r="W45" s="25"/>
      <c r="X45" s="1"/>
      <c r="Y45" s="1"/>
      <c r="Z45" s="1"/>
      <c r="AA45" s="1"/>
      <c r="AB45" s="1"/>
      <c r="AC45" s="1"/>
      <c r="AD45" s="1"/>
      <c r="AE45" s="1"/>
      <c r="AF45" s="1"/>
    </row>
    <row r="46" spans="2:32" ht="12" customHeight="1" x14ac:dyDescent="0.2">
      <c r="B46" s="185">
        <v>164</v>
      </c>
      <c r="C46" s="27"/>
      <c r="D46" s="27"/>
      <c r="E46" s="27"/>
      <c r="F46" s="189" t="s">
        <v>225</v>
      </c>
      <c r="G46" s="152"/>
      <c r="H46" s="138">
        <v>5174</v>
      </c>
      <c r="I46" s="138">
        <v>20705</v>
      </c>
      <c r="J46" s="138"/>
      <c r="K46" s="128">
        <f t="shared" si="2"/>
        <v>25879</v>
      </c>
      <c r="L46" s="115"/>
      <c r="M46" s="170"/>
      <c r="N46" s="175"/>
      <c r="O46" s="170"/>
      <c r="P46" s="175"/>
      <c r="Q46" s="170"/>
      <c r="R46" s="175"/>
      <c r="S46" s="170"/>
      <c r="T46" s="175"/>
      <c r="U46" s="170"/>
      <c r="V46" s="8"/>
      <c r="W46" s="25"/>
      <c r="X46" s="1"/>
      <c r="Y46" s="1"/>
      <c r="Z46" s="1"/>
      <c r="AA46" s="1"/>
      <c r="AB46" s="1"/>
      <c r="AC46" s="1"/>
      <c r="AD46" s="1"/>
      <c r="AE46" s="1"/>
      <c r="AF46" s="1"/>
    </row>
    <row r="47" spans="2:32" ht="12" customHeight="1" x14ac:dyDescent="0.2">
      <c r="B47" s="185">
        <v>165</v>
      </c>
      <c r="C47" s="27"/>
      <c r="D47" s="27"/>
      <c r="E47" s="27"/>
      <c r="F47" s="27" t="s">
        <v>39</v>
      </c>
      <c r="G47" s="152"/>
      <c r="H47" s="138"/>
      <c r="I47" s="138"/>
      <c r="J47" s="138"/>
      <c r="K47" s="128">
        <f t="shared" si="2"/>
        <v>0</v>
      </c>
      <c r="L47" s="115"/>
      <c r="M47" s="170"/>
      <c r="N47" s="175"/>
      <c r="O47" s="170"/>
      <c r="P47" s="175"/>
      <c r="Q47" s="170"/>
      <c r="R47" s="175"/>
      <c r="S47" s="170"/>
      <c r="T47" s="175"/>
      <c r="U47" s="170"/>
      <c r="V47" s="8"/>
      <c r="W47" s="25"/>
      <c r="X47" s="1"/>
      <c r="Y47" s="1"/>
      <c r="Z47" s="1"/>
      <c r="AA47" s="1"/>
      <c r="AB47" s="1"/>
      <c r="AC47" s="1"/>
      <c r="AD47" s="1"/>
      <c r="AE47" s="1"/>
      <c r="AF47" s="1"/>
    </row>
    <row r="48" spans="2:32" ht="12" customHeight="1" x14ac:dyDescent="0.2">
      <c r="B48" s="185">
        <v>168</v>
      </c>
      <c r="C48" s="27"/>
      <c r="D48" s="27"/>
      <c r="E48" s="27"/>
      <c r="F48" s="27" t="s">
        <v>176</v>
      </c>
      <c r="G48" s="152"/>
      <c r="H48" s="143"/>
      <c r="I48" s="143"/>
      <c r="J48" s="143"/>
      <c r="K48" s="128">
        <f t="shared" si="2"/>
        <v>0</v>
      </c>
      <c r="L48" s="115"/>
      <c r="M48" s="170"/>
      <c r="N48" s="175"/>
      <c r="O48" s="170"/>
      <c r="P48" s="175"/>
      <c r="Q48" s="170"/>
      <c r="R48" s="175"/>
      <c r="S48" s="170"/>
      <c r="T48" s="175"/>
      <c r="U48" s="170"/>
      <c r="V48" s="8"/>
      <c r="W48" s="25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2" customHeight="1" x14ac:dyDescent="0.2">
      <c r="B49" s="185">
        <v>166</v>
      </c>
      <c r="C49" s="27"/>
      <c r="D49" s="27"/>
      <c r="E49" s="27"/>
      <c r="F49" s="27" t="s">
        <v>40</v>
      </c>
      <c r="G49" s="152"/>
      <c r="H49" s="138">
        <v>-37848</v>
      </c>
      <c r="I49" s="138">
        <v>-19779</v>
      </c>
      <c r="J49" s="138"/>
      <c r="K49" s="132">
        <f t="shared" si="2"/>
        <v>-57627</v>
      </c>
      <c r="L49" s="115"/>
      <c r="M49" s="170"/>
      <c r="N49" s="175"/>
      <c r="O49" s="170"/>
      <c r="P49" s="175"/>
      <c r="Q49" s="170"/>
      <c r="R49" s="175"/>
      <c r="S49" s="170"/>
      <c r="T49" s="175"/>
      <c r="U49" s="170"/>
      <c r="V49" s="8"/>
      <c r="W49" s="25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2" customHeight="1" x14ac:dyDescent="0.2">
      <c r="B50" s="185">
        <v>167</v>
      </c>
      <c r="C50" s="27"/>
      <c r="D50" s="27"/>
      <c r="E50" s="27"/>
      <c r="F50" s="27" t="s">
        <v>200</v>
      </c>
      <c r="G50" s="152"/>
      <c r="H50" s="141">
        <v>0</v>
      </c>
      <c r="I50" s="141"/>
      <c r="J50" s="141">
        <v>53752</v>
      </c>
      <c r="K50" s="127">
        <f t="shared" si="2"/>
        <v>53752</v>
      </c>
      <c r="L50" s="115"/>
      <c r="M50" s="170"/>
      <c r="N50" s="175"/>
      <c r="O50" s="170"/>
      <c r="P50" s="175"/>
      <c r="Q50" s="170"/>
      <c r="R50" s="175"/>
      <c r="S50" s="170"/>
      <c r="T50" s="175"/>
      <c r="U50" s="170"/>
      <c r="V50" s="8"/>
      <c r="W50" s="25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2" customHeight="1" x14ac:dyDescent="0.2">
      <c r="B51" s="229">
        <v>160</v>
      </c>
      <c r="C51" s="27"/>
      <c r="D51" s="27"/>
      <c r="E51" s="27" t="s">
        <v>41</v>
      </c>
      <c r="F51" s="27"/>
      <c r="G51" s="152"/>
      <c r="H51" s="140">
        <f>SUM(H43:H50)</f>
        <v>40852</v>
      </c>
      <c r="I51" s="140">
        <f>SUM(I43:I50)</f>
        <v>926</v>
      </c>
      <c r="J51" s="140">
        <f>SUM(J43:J50)</f>
        <v>53752</v>
      </c>
      <c r="K51" s="129">
        <f>SUM(K43:K50)</f>
        <v>95530</v>
      </c>
      <c r="L51" s="115"/>
      <c r="M51" s="170"/>
      <c r="N51" s="175"/>
      <c r="O51" s="170"/>
      <c r="P51" s="175"/>
      <c r="Q51" s="170"/>
      <c r="R51" s="175"/>
      <c r="S51" s="170"/>
      <c r="T51" s="175"/>
      <c r="U51" s="170"/>
      <c r="V51" s="8"/>
      <c r="W51" s="25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2" customHeight="1" x14ac:dyDescent="0.2">
      <c r="B52" s="185"/>
      <c r="C52" s="27"/>
      <c r="D52" s="27"/>
      <c r="E52" s="27"/>
      <c r="F52" s="27"/>
      <c r="G52" s="152"/>
      <c r="H52" s="141"/>
      <c r="I52" s="141"/>
      <c r="J52" s="141"/>
      <c r="K52" s="21"/>
      <c r="L52" s="115"/>
      <c r="M52" s="170"/>
      <c r="N52" s="175"/>
      <c r="O52" s="170"/>
      <c r="P52" s="175"/>
      <c r="Q52" s="170"/>
      <c r="R52" s="175"/>
      <c r="S52" s="170"/>
      <c r="T52" s="175"/>
      <c r="U52" s="170"/>
      <c r="V52" s="8"/>
      <c r="W52" s="25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2" customHeight="1" x14ac:dyDescent="0.2">
      <c r="B53" s="185"/>
      <c r="C53" s="27"/>
      <c r="D53" s="27"/>
      <c r="E53" s="28" t="s">
        <v>201</v>
      </c>
      <c r="F53" s="27"/>
      <c r="G53" s="152"/>
      <c r="H53" s="145"/>
      <c r="I53" s="145"/>
      <c r="J53" s="145"/>
      <c r="K53" s="128"/>
      <c r="L53" s="115"/>
      <c r="M53" s="170"/>
      <c r="N53" s="175"/>
      <c r="O53" s="170"/>
      <c r="P53" s="175"/>
      <c r="Q53" s="170"/>
      <c r="R53" s="175"/>
      <c r="S53" s="170"/>
      <c r="T53" s="175"/>
      <c r="U53" s="170"/>
      <c r="V53" s="8"/>
      <c r="W53" s="25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2" customHeight="1" x14ac:dyDescent="0.2">
      <c r="B54" s="185">
        <v>171</v>
      </c>
      <c r="C54" s="27"/>
      <c r="D54" s="27"/>
      <c r="E54" s="27" t="s">
        <v>193</v>
      </c>
      <c r="F54" s="27"/>
      <c r="G54" s="152"/>
      <c r="H54" s="138"/>
      <c r="I54" s="138"/>
      <c r="J54" s="138"/>
      <c r="K54" s="128">
        <f>SUM(H54:J54)</f>
        <v>0</v>
      </c>
      <c r="L54" s="115"/>
      <c r="M54" s="170"/>
      <c r="N54" s="175"/>
      <c r="O54" s="170"/>
      <c r="P54" s="175"/>
      <c r="Q54" s="170"/>
      <c r="R54" s="175"/>
      <c r="S54" s="170"/>
      <c r="T54" s="175"/>
      <c r="U54" s="170"/>
      <c r="V54" s="8"/>
      <c r="W54" s="25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2" customHeight="1" x14ac:dyDescent="0.2">
      <c r="B55" s="185">
        <v>172</v>
      </c>
      <c r="C55" s="27"/>
      <c r="D55" s="27"/>
      <c r="E55" s="27" t="s">
        <v>194</v>
      </c>
      <c r="F55" s="27"/>
      <c r="G55" s="152"/>
      <c r="H55" s="138"/>
      <c r="I55" s="138"/>
      <c r="J55" s="138"/>
      <c r="K55" s="128">
        <f>SUM(H55:J55)</f>
        <v>0</v>
      </c>
      <c r="L55" s="115"/>
      <c r="M55" s="170"/>
      <c r="N55" s="175"/>
      <c r="O55" s="170"/>
      <c r="P55" s="175"/>
      <c r="Q55" s="170"/>
      <c r="R55" s="175"/>
      <c r="S55" s="170"/>
      <c r="T55" s="175"/>
      <c r="U55" s="170"/>
      <c r="V55" s="8"/>
      <c r="W55" s="25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2" customHeight="1" x14ac:dyDescent="0.2">
      <c r="B56" s="185">
        <v>173</v>
      </c>
      <c r="C56" s="27"/>
      <c r="D56" s="27"/>
      <c r="E56" s="27" t="s">
        <v>177</v>
      </c>
      <c r="F56" s="27"/>
      <c r="G56" s="152"/>
      <c r="H56" s="143"/>
      <c r="I56" s="143"/>
      <c r="J56" s="143"/>
      <c r="K56" s="128">
        <f>SUM(H56:J56)</f>
        <v>0</v>
      </c>
      <c r="L56" s="115"/>
      <c r="M56" s="170"/>
      <c r="N56" s="175"/>
      <c r="O56" s="170"/>
      <c r="P56" s="175"/>
      <c r="Q56" s="170"/>
      <c r="R56" s="175"/>
      <c r="S56" s="170"/>
      <c r="T56" s="175"/>
      <c r="U56" s="170"/>
      <c r="V56" s="8"/>
      <c r="W56" s="25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2" customHeight="1" x14ac:dyDescent="0.2">
      <c r="B57" s="185">
        <v>174</v>
      </c>
      <c r="C57" s="27"/>
      <c r="D57" s="27"/>
      <c r="E57" s="27" t="s">
        <v>42</v>
      </c>
      <c r="F57" s="27"/>
      <c r="G57" s="152"/>
      <c r="H57" s="143"/>
      <c r="I57" s="143"/>
      <c r="J57" s="143"/>
      <c r="K57" s="128">
        <f>SUM(H57:J57)</f>
        <v>0</v>
      </c>
      <c r="L57" s="115"/>
      <c r="M57" s="170"/>
      <c r="N57" s="175"/>
      <c r="O57" s="170"/>
      <c r="P57" s="175"/>
      <c r="Q57" s="170"/>
      <c r="R57" s="175"/>
      <c r="S57" s="170"/>
      <c r="T57" s="175"/>
      <c r="U57" s="170"/>
      <c r="V57" s="8"/>
      <c r="W57" s="25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2" customHeight="1" x14ac:dyDescent="0.2">
      <c r="B58" s="185">
        <v>176</v>
      </c>
      <c r="C58" s="27"/>
      <c r="D58" s="27"/>
      <c r="E58" s="30" t="s">
        <v>43</v>
      </c>
      <c r="F58" s="27"/>
      <c r="G58" s="152"/>
      <c r="H58" s="143"/>
      <c r="I58" s="143"/>
      <c r="J58" s="143"/>
      <c r="K58" s="128">
        <f>SUM(H58:J58)</f>
        <v>0</v>
      </c>
      <c r="L58" s="115"/>
      <c r="M58" s="170"/>
      <c r="N58" s="175"/>
      <c r="O58" s="170"/>
      <c r="P58" s="175"/>
      <c r="Q58" s="170"/>
      <c r="R58" s="175"/>
      <c r="S58" s="170"/>
      <c r="T58" s="175"/>
      <c r="U58" s="170"/>
      <c r="V58" s="8"/>
      <c r="W58" s="25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2" customHeight="1" x14ac:dyDescent="0.2">
      <c r="B59" s="185"/>
      <c r="C59" s="27"/>
      <c r="D59" s="27"/>
      <c r="E59" s="27"/>
      <c r="F59" s="27"/>
      <c r="G59" s="152"/>
      <c r="H59" s="143"/>
      <c r="I59" s="143"/>
      <c r="J59" s="143"/>
      <c r="K59" s="128"/>
      <c r="L59" s="115"/>
      <c r="M59" s="170"/>
      <c r="N59" s="175"/>
      <c r="O59" s="170"/>
      <c r="P59" s="175"/>
      <c r="Q59" s="170"/>
      <c r="R59" s="175"/>
      <c r="S59" s="170"/>
      <c r="T59" s="175"/>
      <c r="U59" s="170"/>
      <c r="V59" s="8"/>
      <c r="W59" s="25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2" customHeight="1" x14ac:dyDescent="0.2">
      <c r="B60" s="185">
        <v>180</v>
      </c>
      <c r="C60" s="27"/>
      <c r="D60" s="27" t="s">
        <v>44</v>
      </c>
      <c r="E60" s="27"/>
      <c r="F60" s="27"/>
      <c r="G60" s="152"/>
      <c r="H60" s="140">
        <f>H51+H54+H55+H56+H57+H58</f>
        <v>40852</v>
      </c>
      <c r="I60" s="140">
        <f>I51+I54+I55+I56+I57+I58</f>
        <v>926</v>
      </c>
      <c r="J60" s="140">
        <f>J51+J54+J55+J56+J57+J58</f>
        <v>53752</v>
      </c>
      <c r="K60" s="140">
        <f>K51+K54+K55+K56+K57+K58</f>
        <v>95530</v>
      </c>
      <c r="L60" s="115"/>
      <c r="M60" s="170"/>
      <c r="N60" s="175"/>
      <c r="O60" s="170"/>
      <c r="P60" s="175"/>
      <c r="Q60" s="170"/>
      <c r="R60" s="175"/>
      <c r="S60" s="170"/>
      <c r="T60" s="175"/>
      <c r="U60" s="170"/>
      <c r="V60" s="8"/>
      <c r="W60" s="25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2" customHeight="1" thickBot="1" x14ac:dyDescent="0.25">
      <c r="B61" s="185"/>
      <c r="C61" s="27"/>
      <c r="D61" s="27"/>
      <c r="E61" s="27"/>
      <c r="F61" s="27"/>
      <c r="G61" s="152"/>
      <c r="H61" s="141"/>
      <c r="I61" s="141"/>
      <c r="J61" s="141"/>
      <c r="K61" s="130"/>
      <c r="L61" s="115"/>
      <c r="M61" s="170"/>
      <c r="N61" s="175"/>
      <c r="O61" s="170"/>
      <c r="P61" s="175"/>
      <c r="Q61" s="170"/>
      <c r="R61" s="175"/>
      <c r="S61" s="170"/>
      <c r="T61" s="175"/>
      <c r="U61" s="170"/>
      <c r="V61" s="8"/>
      <c r="W61" s="25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2" customHeight="1" thickBot="1" x14ac:dyDescent="0.25">
      <c r="B62" s="230">
        <v>190</v>
      </c>
      <c r="C62" s="190" t="s">
        <v>45</v>
      </c>
      <c r="D62" s="191"/>
      <c r="E62" s="191"/>
      <c r="F62" s="191"/>
      <c r="G62" s="192"/>
      <c r="H62" s="193">
        <f>H38+H60</f>
        <v>158246</v>
      </c>
      <c r="I62" s="193">
        <f>I38+I60</f>
        <v>29515</v>
      </c>
      <c r="J62" s="193">
        <f>J38+J60</f>
        <v>75935</v>
      </c>
      <c r="K62" s="193">
        <f>K38+K60</f>
        <v>263696</v>
      </c>
      <c r="L62" s="116"/>
      <c r="M62" s="171"/>
      <c r="N62" s="176"/>
      <c r="O62" s="171"/>
      <c r="P62" s="176"/>
      <c r="Q62" s="171"/>
      <c r="R62" s="176"/>
      <c r="S62" s="171"/>
      <c r="T62" s="176"/>
      <c r="U62" s="171"/>
      <c r="V62" s="18"/>
      <c r="W62" s="18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2" customHeight="1" thickTop="1" x14ac:dyDescent="0.2">
      <c r="B63" s="184"/>
      <c r="C63" s="33"/>
      <c r="D63" s="33"/>
      <c r="E63" s="33"/>
      <c r="F63" s="33"/>
      <c r="G63" s="151"/>
      <c r="H63" s="145"/>
      <c r="I63" s="145"/>
      <c r="J63" s="145"/>
      <c r="K63" s="127"/>
      <c r="L63" s="117"/>
      <c r="M63" s="172"/>
      <c r="N63" s="177"/>
      <c r="O63" s="172"/>
      <c r="P63" s="177"/>
      <c r="Q63" s="172"/>
      <c r="R63" s="177"/>
      <c r="S63" s="172"/>
      <c r="T63" s="177"/>
      <c r="U63" s="172"/>
      <c r="V63" s="9"/>
      <c r="W63" s="44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2" customHeight="1" x14ac:dyDescent="0.2">
      <c r="B64" s="185"/>
      <c r="C64" s="28" t="s">
        <v>46</v>
      </c>
      <c r="D64" s="27"/>
      <c r="E64" s="27"/>
      <c r="F64" s="27"/>
      <c r="G64" s="152"/>
      <c r="H64" s="138"/>
      <c r="I64" s="138"/>
      <c r="J64" s="138"/>
      <c r="K64" s="128"/>
      <c r="L64" s="115"/>
      <c r="M64" s="170"/>
      <c r="N64" s="175"/>
      <c r="O64" s="170"/>
      <c r="P64" s="175"/>
      <c r="Q64" s="170"/>
      <c r="R64" s="175"/>
      <c r="S64" s="170"/>
      <c r="T64" s="175"/>
      <c r="U64" s="170"/>
      <c r="V64" s="8"/>
      <c r="W64" s="25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2" customHeight="1" x14ac:dyDescent="0.2">
      <c r="B65" s="195"/>
      <c r="C65" s="189" t="s">
        <v>209</v>
      </c>
      <c r="D65" s="27"/>
      <c r="E65" s="27"/>
      <c r="F65" s="27"/>
      <c r="G65" s="152"/>
      <c r="H65" s="138"/>
      <c r="I65" s="138"/>
      <c r="J65" s="138"/>
      <c r="K65" s="128"/>
      <c r="L65" s="115"/>
      <c r="M65" s="170"/>
      <c r="N65" s="175"/>
      <c r="O65" s="170"/>
      <c r="P65" s="175"/>
      <c r="Q65" s="170"/>
      <c r="R65" s="175"/>
      <c r="S65" s="170"/>
      <c r="T65" s="175"/>
      <c r="U65" s="170"/>
      <c r="V65" s="8"/>
      <c r="W65" s="25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2" customHeight="1" x14ac:dyDescent="0.2">
      <c r="B66" s="185"/>
      <c r="C66" s="27"/>
      <c r="D66" s="28" t="s">
        <v>202</v>
      </c>
      <c r="E66" s="27"/>
      <c r="F66" s="27"/>
      <c r="G66" s="152"/>
      <c r="H66" s="138"/>
      <c r="I66" s="138"/>
      <c r="J66" s="138"/>
      <c r="K66" s="128"/>
      <c r="L66" s="115"/>
      <c r="M66" s="170"/>
      <c r="N66" s="175"/>
      <c r="O66" s="170"/>
      <c r="P66" s="175"/>
      <c r="Q66" s="170"/>
      <c r="R66" s="175"/>
      <c r="S66" s="170"/>
      <c r="T66" s="175"/>
      <c r="U66" s="170"/>
      <c r="V66" s="8"/>
      <c r="W66" s="25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2" customHeight="1" x14ac:dyDescent="0.2">
      <c r="B67" s="185">
        <v>311</v>
      </c>
      <c r="C67" s="27"/>
      <c r="D67" s="27"/>
      <c r="E67" s="27" t="s">
        <v>47</v>
      </c>
      <c r="F67" s="27"/>
      <c r="G67" s="152"/>
      <c r="H67" s="138"/>
      <c r="I67" s="138"/>
      <c r="J67" s="138"/>
      <c r="K67" s="128">
        <f t="shared" ref="K67:K84" si="3">SUM(H67:J67)</f>
        <v>0</v>
      </c>
      <c r="L67" s="115"/>
      <c r="M67" s="170"/>
      <c r="N67" s="175"/>
      <c r="O67" s="170"/>
      <c r="P67" s="175"/>
      <c r="Q67" s="170"/>
      <c r="R67" s="175"/>
      <c r="S67" s="170"/>
      <c r="T67" s="175"/>
      <c r="U67" s="170"/>
      <c r="V67" s="8"/>
      <c r="W67" s="25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2" customHeight="1" x14ac:dyDescent="0.2">
      <c r="B68" s="185">
        <v>312</v>
      </c>
      <c r="C68" s="27"/>
      <c r="D68" s="27"/>
      <c r="E68" s="27" t="s">
        <v>48</v>
      </c>
      <c r="F68" s="27"/>
      <c r="G68" s="152"/>
      <c r="H68" s="138"/>
      <c r="I68" s="138"/>
      <c r="J68" s="138"/>
      <c r="K68" s="128">
        <f t="shared" si="3"/>
        <v>0</v>
      </c>
      <c r="L68" s="115"/>
      <c r="M68" s="170"/>
      <c r="N68" s="175"/>
      <c r="O68" s="170"/>
      <c r="P68" s="175"/>
      <c r="Q68" s="170"/>
      <c r="R68" s="175"/>
      <c r="S68" s="170"/>
      <c r="T68" s="175"/>
      <c r="U68" s="170"/>
      <c r="V68" s="8"/>
      <c r="W68" s="25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2" customHeight="1" x14ac:dyDescent="0.2">
      <c r="B69" s="185">
        <v>313</v>
      </c>
      <c r="C69" s="27"/>
      <c r="D69" s="27"/>
      <c r="E69" s="27" t="s">
        <v>49</v>
      </c>
      <c r="F69" s="27"/>
      <c r="G69" s="152"/>
      <c r="H69" s="138"/>
      <c r="I69" s="138"/>
      <c r="J69" s="138"/>
      <c r="K69" s="128">
        <f t="shared" si="3"/>
        <v>0</v>
      </c>
      <c r="L69" s="115"/>
      <c r="M69" s="170"/>
      <c r="N69" s="175"/>
      <c r="O69" s="170"/>
      <c r="P69" s="175"/>
      <c r="Q69" s="170"/>
      <c r="R69" s="175"/>
      <c r="S69" s="170"/>
      <c r="T69" s="175"/>
      <c r="U69" s="170"/>
      <c r="V69" s="8"/>
      <c r="W69" s="25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2" customHeight="1" x14ac:dyDescent="0.2">
      <c r="B70" s="188">
        <v>321</v>
      </c>
      <c r="C70" s="27"/>
      <c r="D70" s="27"/>
      <c r="E70" s="27" t="s">
        <v>50</v>
      </c>
      <c r="F70" s="27"/>
      <c r="G70" s="152"/>
      <c r="H70" s="138">
        <v>52</v>
      </c>
      <c r="I70" s="138"/>
      <c r="J70" s="138"/>
      <c r="K70" s="128">
        <f t="shared" si="3"/>
        <v>52</v>
      </c>
      <c r="L70" s="115"/>
      <c r="M70" s="170"/>
      <c r="N70" s="175"/>
      <c r="O70" s="170"/>
      <c r="P70" s="175"/>
      <c r="Q70" s="170"/>
      <c r="R70" s="175"/>
      <c r="S70" s="170"/>
      <c r="T70" s="175"/>
      <c r="U70" s="170"/>
      <c r="V70" s="8"/>
      <c r="W70" s="25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2" customHeight="1" x14ac:dyDescent="0.2">
      <c r="B71" s="185">
        <v>322</v>
      </c>
      <c r="C71" s="27"/>
      <c r="D71" s="27"/>
      <c r="E71" s="27" t="s">
        <v>195</v>
      </c>
      <c r="F71" s="27"/>
      <c r="G71" s="152"/>
      <c r="H71" s="138"/>
      <c r="I71" s="138"/>
      <c r="J71" s="138"/>
      <c r="K71" s="128">
        <f t="shared" si="3"/>
        <v>0</v>
      </c>
      <c r="L71" s="115"/>
      <c r="M71" s="170"/>
      <c r="N71" s="175"/>
      <c r="O71" s="170"/>
      <c r="P71" s="175"/>
      <c r="Q71" s="170"/>
      <c r="R71" s="175"/>
      <c r="S71" s="170"/>
      <c r="T71" s="175"/>
      <c r="U71" s="170"/>
      <c r="V71" s="8"/>
      <c r="W71" s="25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2" customHeight="1" x14ac:dyDescent="0.2">
      <c r="B72" s="185">
        <v>324</v>
      </c>
      <c r="C72" s="27"/>
      <c r="D72" s="27"/>
      <c r="E72" s="27" t="s">
        <v>51</v>
      </c>
      <c r="F72" s="27"/>
      <c r="G72" s="152"/>
      <c r="H72" s="138"/>
      <c r="I72" s="138"/>
      <c r="J72" s="138"/>
      <c r="K72" s="128">
        <f t="shared" si="3"/>
        <v>0</v>
      </c>
      <c r="L72" s="115"/>
      <c r="M72" s="170"/>
      <c r="N72" s="175"/>
      <c r="O72" s="170"/>
      <c r="P72" s="175"/>
      <c r="Q72" s="170"/>
      <c r="R72" s="175"/>
      <c r="S72" s="170"/>
      <c r="T72" s="175"/>
      <c r="U72" s="170"/>
      <c r="V72" s="8"/>
      <c r="W72" s="25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2" customHeight="1" x14ac:dyDescent="0.2">
      <c r="B73" s="185">
        <v>325</v>
      </c>
      <c r="C73" s="27"/>
      <c r="D73" s="27"/>
      <c r="E73" s="27" t="s">
        <v>52</v>
      </c>
      <c r="F73" s="27"/>
      <c r="G73" s="152"/>
      <c r="H73" s="138"/>
      <c r="I73" s="138"/>
      <c r="J73" s="138"/>
      <c r="K73" s="128">
        <f t="shared" si="3"/>
        <v>0</v>
      </c>
      <c r="L73" s="115"/>
      <c r="M73" s="170"/>
      <c r="N73" s="175"/>
      <c r="O73" s="170"/>
      <c r="P73" s="175"/>
      <c r="Q73" s="170"/>
      <c r="R73" s="175"/>
      <c r="S73" s="170"/>
      <c r="T73" s="175"/>
      <c r="U73" s="170"/>
      <c r="V73" s="8"/>
      <c r="W73" s="25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2" customHeight="1" x14ac:dyDescent="0.2">
      <c r="B74" s="185">
        <v>331</v>
      </c>
      <c r="C74" s="27"/>
      <c r="D74" s="27"/>
      <c r="E74" s="27" t="s">
        <v>53</v>
      </c>
      <c r="F74" s="27"/>
      <c r="G74" s="152"/>
      <c r="H74" s="138"/>
      <c r="I74" s="138">
        <v>3503</v>
      </c>
      <c r="J74" s="138"/>
      <c r="K74" s="128">
        <f t="shared" si="3"/>
        <v>3503</v>
      </c>
      <c r="L74" s="115"/>
      <c r="M74" s="170"/>
      <c r="N74" s="175"/>
      <c r="O74" s="170"/>
      <c r="P74" s="175"/>
      <c r="Q74" s="170"/>
      <c r="R74" s="175"/>
      <c r="S74" s="170"/>
      <c r="T74" s="175"/>
      <c r="U74" s="170"/>
      <c r="V74" s="8"/>
      <c r="W74" s="25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2" customHeight="1" x14ac:dyDescent="0.2">
      <c r="B75" s="185">
        <v>332</v>
      </c>
      <c r="C75" s="27"/>
      <c r="D75" s="27"/>
      <c r="E75" s="27" t="s">
        <v>54</v>
      </c>
      <c r="F75" s="27"/>
      <c r="G75" s="152"/>
      <c r="H75" s="141"/>
      <c r="I75" s="138"/>
      <c r="J75" s="138"/>
      <c r="K75" s="128">
        <f t="shared" si="3"/>
        <v>0</v>
      </c>
      <c r="L75" s="115"/>
      <c r="M75" s="170"/>
      <c r="N75" s="175"/>
      <c r="O75" s="170"/>
      <c r="P75" s="175"/>
      <c r="Q75" s="170"/>
      <c r="R75" s="175"/>
      <c r="S75" s="170"/>
      <c r="T75" s="175"/>
      <c r="U75" s="170"/>
      <c r="V75" s="8"/>
      <c r="W75" s="25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2" customHeight="1" x14ac:dyDescent="0.2">
      <c r="B76" s="185">
        <v>333</v>
      </c>
      <c r="C76" s="27"/>
      <c r="D76" s="27"/>
      <c r="E76" s="30" t="s">
        <v>55</v>
      </c>
      <c r="F76" s="27"/>
      <c r="G76" s="152"/>
      <c r="H76" s="138">
        <v>8887</v>
      </c>
      <c r="I76" s="138"/>
      <c r="J76" s="138"/>
      <c r="K76" s="128">
        <f t="shared" si="3"/>
        <v>8887</v>
      </c>
      <c r="L76" s="115"/>
      <c r="M76" s="170"/>
      <c r="N76" s="175"/>
      <c r="O76" s="170"/>
      <c r="P76" s="175"/>
      <c r="Q76" s="170"/>
      <c r="R76" s="175"/>
      <c r="S76" s="170"/>
      <c r="T76" s="175"/>
      <c r="U76" s="170"/>
      <c r="V76" s="8"/>
      <c r="W76" s="25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2" customHeight="1" x14ac:dyDescent="0.2">
      <c r="B77" s="185">
        <v>341</v>
      </c>
      <c r="C77" s="27"/>
      <c r="D77" s="27"/>
      <c r="E77" s="27" t="s">
        <v>56</v>
      </c>
      <c r="F77" s="27"/>
      <c r="G77" s="152"/>
      <c r="H77" s="138">
        <v>9645</v>
      </c>
      <c r="I77" s="138"/>
      <c r="J77" s="138"/>
      <c r="K77" s="128">
        <f t="shared" si="3"/>
        <v>9645</v>
      </c>
      <c r="L77" s="115"/>
      <c r="M77" s="170"/>
      <c r="N77" s="175"/>
      <c r="O77" s="170"/>
      <c r="P77" s="175"/>
      <c r="Q77" s="170"/>
      <c r="R77" s="175"/>
      <c r="S77" s="170"/>
      <c r="T77" s="175"/>
      <c r="U77" s="170"/>
      <c r="V77" s="8"/>
      <c r="W77" s="25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2" customHeight="1" x14ac:dyDescent="0.2">
      <c r="B78" s="185">
        <v>342</v>
      </c>
      <c r="C78" s="27"/>
      <c r="D78" s="27"/>
      <c r="E78" s="27" t="s">
        <v>57</v>
      </c>
      <c r="F78" s="27"/>
      <c r="G78" s="152"/>
      <c r="H78" s="138"/>
      <c r="I78" s="138">
        <v>17750</v>
      </c>
      <c r="J78" s="138">
        <v>22183</v>
      </c>
      <c r="K78" s="128">
        <f t="shared" si="3"/>
        <v>39933</v>
      </c>
      <c r="L78" s="115"/>
      <c r="M78" s="170"/>
      <c r="N78" s="175"/>
      <c r="O78" s="170"/>
      <c r="P78" s="175"/>
      <c r="Q78" s="170"/>
      <c r="R78" s="175"/>
      <c r="S78" s="170"/>
      <c r="T78" s="175"/>
      <c r="U78" s="170"/>
      <c r="V78" s="8"/>
      <c r="W78" s="25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2" customHeight="1" x14ac:dyDescent="0.2">
      <c r="B79" s="185">
        <v>343</v>
      </c>
      <c r="C79" s="27"/>
      <c r="D79" s="27"/>
      <c r="E79" s="30" t="s">
        <v>196</v>
      </c>
      <c r="F79" s="27"/>
      <c r="G79" s="152"/>
      <c r="H79" s="138"/>
      <c r="I79" s="138"/>
      <c r="J79" s="138"/>
      <c r="K79" s="128">
        <f t="shared" si="3"/>
        <v>0</v>
      </c>
      <c r="L79" s="115"/>
      <c r="M79" s="170"/>
      <c r="N79" s="175">
        <f>K79</f>
        <v>0</v>
      </c>
      <c r="O79" s="170" t="s">
        <v>7</v>
      </c>
      <c r="P79" s="175"/>
      <c r="Q79" s="170"/>
      <c r="R79" s="175"/>
      <c r="S79" s="170"/>
      <c r="T79" s="175"/>
      <c r="U79" s="170"/>
      <c r="V79" s="8">
        <f>K79</f>
        <v>0</v>
      </c>
      <c r="W79" s="25" t="s">
        <v>8</v>
      </c>
      <c r="X79" s="1"/>
      <c r="Y79" s="1"/>
      <c r="Z79" s="1"/>
      <c r="AA79" s="1"/>
      <c r="AB79" s="1"/>
      <c r="AC79" s="1"/>
      <c r="AD79" s="1"/>
      <c r="AE79" s="1"/>
      <c r="AF79" s="1"/>
    </row>
    <row r="80" spans="2:32" ht="12" customHeight="1" x14ac:dyDescent="0.2">
      <c r="B80" s="185">
        <v>344</v>
      </c>
      <c r="C80" s="27"/>
      <c r="D80" s="27"/>
      <c r="E80" s="30" t="s">
        <v>58</v>
      </c>
      <c r="F80" s="27"/>
      <c r="G80" s="152"/>
      <c r="H80" s="138"/>
      <c r="I80" s="138"/>
      <c r="J80" s="138"/>
      <c r="K80" s="128">
        <f t="shared" si="3"/>
        <v>0</v>
      </c>
      <c r="L80" s="115"/>
      <c r="M80" s="170"/>
      <c r="N80" s="175"/>
      <c r="O80" s="170"/>
      <c r="P80" s="175"/>
      <c r="Q80" s="170"/>
      <c r="R80" s="175"/>
      <c r="S80" s="170"/>
      <c r="T80" s="175"/>
      <c r="U80" s="170"/>
      <c r="V80" s="8"/>
      <c r="W80" s="25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2" customHeight="1" x14ac:dyDescent="0.2">
      <c r="B81" s="185">
        <v>345</v>
      </c>
      <c r="E81" s="2" t="s">
        <v>59</v>
      </c>
      <c r="G81" s="152"/>
      <c r="H81" s="143"/>
      <c r="I81" s="143"/>
      <c r="J81" s="143"/>
      <c r="K81" s="128">
        <f t="shared" si="3"/>
        <v>0</v>
      </c>
      <c r="L81" s="115"/>
      <c r="M81" s="170"/>
      <c r="N81" s="175"/>
      <c r="O81" s="170"/>
      <c r="P81" s="175"/>
      <c r="Q81" s="170"/>
      <c r="R81" s="175"/>
      <c r="S81" s="170"/>
      <c r="T81" s="175"/>
      <c r="U81" s="170"/>
      <c r="V81" s="8"/>
      <c r="W81" s="25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2" customHeight="1" x14ac:dyDescent="0.2">
      <c r="B82" s="185">
        <v>346</v>
      </c>
      <c r="E82" s="2" t="s">
        <v>60</v>
      </c>
      <c r="G82" s="152"/>
      <c r="H82" s="143"/>
      <c r="I82" s="143"/>
      <c r="J82" s="143"/>
      <c r="K82" s="128">
        <f t="shared" si="3"/>
        <v>0</v>
      </c>
      <c r="L82" s="115"/>
      <c r="M82" s="170"/>
      <c r="N82" s="175"/>
      <c r="O82" s="170"/>
      <c r="P82" s="175"/>
      <c r="Q82" s="170"/>
      <c r="R82" s="175"/>
      <c r="S82" s="170"/>
      <c r="T82" s="175"/>
      <c r="U82" s="170"/>
      <c r="V82" s="8"/>
      <c r="W82" s="25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2" customHeight="1" x14ac:dyDescent="0.2">
      <c r="B83" s="185">
        <v>347</v>
      </c>
      <c r="E83" s="36" t="s">
        <v>61</v>
      </c>
      <c r="G83" s="152"/>
      <c r="H83" s="143"/>
      <c r="I83" s="143">
        <v>357</v>
      </c>
      <c r="J83" s="143"/>
      <c r="K83" s="128">
        <f t="shared" si="3"/>
        <v>357</v>
      </c>
      <c r="L83" s="115">
        <f>K83</f>
        <v>357</v>
      </c>
      <c r="M83" s="170" t="s">
        <v>8</v>
      </c>
      <c r="N83" s="175">
        <f>K83</f>
        <v>357</v>
      </c>
      <c r="O83" s="170" t="s">
        <v>7</v>
      </c>
      <c r="P83" s="175"/>
      <c r="Q83" s="170"/>
      <c r="R83" s="175"/>
      <c r="S83" s="170"/>
      <c r="T83" s="175"/>
      <c r="U83" s="170"/>
      <c r="V83" s="8"/>
      <c r="W83" s="25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2" customHeight="1" x14ac:dyDescent="0.2">
      <c r="B84" s="185">
        <v>348</v>
      </c>
      <c r="E84" s="196" t="s">
        <v>179</v>
      </c>
      <c r="G84" s="152"/>
      <c r="H84" s="143"/>
      <c r="I84" s="143"/>
      <c r="J84" s="143"/>
      <c r="K84" s="128">
        <f t="shared" si="3"/>
        <v>0</v>
      </c>
      <c r="L84" s="115"/>
      <c r="M84" s="170"/>
      <c r="N84" s="175"/>
      <c r="O84" s="170"/>
      <c r="P84" s="175"/>
      <c r="Q84" s="170"/>
      <c r="R84" s="175"/>
      <c r="S84" s="170"/>
      <c r="T84" s="175"/>
      <c r="U84" s="170"/>
      <c r="V84" s="8"/>
      <c r="W84" s="25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2" customHeight="1" x14ac:dyDescent="0.2">
      <c r="B85" s="185"/>
      <c r="G85" s="152"/>
      <c r="H85" s="197"/>
      <c r="I85" s="197"/>
      <c r="J85" s="197"/>
      <c r="K85" s="128"/>
      <c r="L85" s="118"/>
      <c r="M85" s="91"/>
      <c r="N85" s="34"/>
      <c r="O85" s="91"/>
      <c r="P85" s="34"/>
      <c r="Q85" s="91"/>
      <c r="R85" s="34"/>
      <c r="S85" s="91"/>
      <c r="T85" s="34"/>
      <c r="U85" s="91"/>
      <c r="V85" s="4"/>
      <c r="W85" s="47"/>
    </row>
    <row r="86" spans="2:32" ht="12" customHeight="1" x14ac:dyDescent="0.2">
      <c r="B86" s="229">
        <v>310</v>
      </c>
      <c r="C86" s="27"/>
      <c r="D86" s="27" t="s">
        <v>62</v>
      </c>
      <c r="E86" s="27"/>
      <c r="F86" s="27"/>
      <c r="G86" s="152"/>
      <c r="H86" s="198">
        <f>SUM(H67:H84)</f>
        <v>18584</v>
      </c>
      <c r="I86" s="198">
        <f>SUM(I67:I84)</f>
        <v>21610</v>
      </c>
      <c r="J86" s="198">
        <f>SUM(J67:J84)</f>
        <v>22183</v>
      </c>
      <c r="K86" s="199">
        <f>SUM(K68:K85)</f>
        <v>62377</v>
      </c>
      <c r="L86" s="115">
        <f>K86</f>
        <v>62377</v>
      </c>
      <c r="M86" s="170" t="s">
        <v>8</v>
      </c>
      <c r="N86" s="175">
        <f>K86</f>
        <v>62377</v>
      </c>
      <c r="O86" s="170" t="s">
        <v>7</v>
      </c>
      <c r="P86" s="175"/>
      <c r="Q86" s="170"/>
      <c r="R86" s="175"/>
      <c r="S86" s="170"/>
      <c r="T86" s="175"/>
      <c r="U86" s="170"/>
      <c r="V86" s="8">
        <f>-K86+K83</f>
        <v>-62020</v>
      </c>
      <c r="W86" s="25" t="s">
        <v>8</v>
      </c>
      <c r="X86" s="1"/>
      <c r="Y86" s="1"/>
      <c r="Z86" s="1"/>
      <c r="AA86" s="1"/>
      <c r="AB86" s="1"/>
      <c r="AC86" s="1"/>
      <c r="AD86" s="1"/>
      <c r="AE86" s="1"/>
      <c r="AF86" s="1"/>
    </row>
    <row r="87" spans="2:32" ht="12" customHeight="1" x14ac:dyDescent="0.2">
      <c r="B87" s="185"/>
      <c r="C87" s="27"/>
      <c r="D87" s="27"/>
      <c r="E87" s="28"/>
      <c r="F87" s="27"/>
      <c r="G87" s="152"/>
      <c r="H87" s="145"/>
      <c r="I87" s="145"/>
      <c r="J87" s="145"/>
      <c r="K87" s="128"/>
      <c r="L87" s="115"/>
      <c r="M87" s="170"/>
      <c r="N87" s="175"/>
      <c r="O87" s="170"/>
      <c r="P87" s="175"/>
      <c r="Q87" s="170"/>
      <c r="R87" s="175"/>
      <c r="S87" s="170"/>
      <c r="T87" s="175"/>
      <c r="U87" s="170"/>
      <c r="V87" s="8"/>
      <c r="W87" s="25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2" customHeight="1" x14ac:dyDescent="0.2">
      <c r="B88" s="185"/>
      <c r="C88" s="27"/>
      <c r="D88" s="28" t="s">
        <v>203</v>
      </c>
      <c r="E88" s="27"/>
      <c r="F88" s="27"/>
      <c r="G88" s="152"/>
      <c r="H88" s="138"/>
      <c r="I88" s="138"/>
      <c r="J88" s="138"/>
      <c r="K88" s="128"/>
      <c r="L88" s="115"/>
      <c r="M88" s="170"/>
      <c r="N88" s="175"/>
      <c r="O88" s="170"/>
      <c r="P88" s="175"/>
      <c r="Q88" s="170"/>
      <c r="R88" s="175"/>
      <c r="S88" s="170"/>
      <c r="T88" s="175"/>
      <c r="U88" s="170"/>
      <c r="V88" s="8"/>
      <c r="W88" s="25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2" customHeight="1" x14ac:dyDescent="0.2">
      <c r="B89" s="185">
        <v>351</v>
      </c>
      <c r="E89" s="2" t="s">
        <v>197</v>
      </c>
      <c r="G89" s="152"/>
      <c r="H89" s="138">
        <v>0</v>
      </c>
      <c r="I89" s="11"/>
      <c r="J89" s="11"/>
      <c r="K89" s="128">
        <f>SUM(H89:J89)</f>
        <v>0</v>
      </c>
      <c r="L89" s="118"/>
      <c r="M89" s="91"/>
      <c r="N89" s="34"/>
      <c r="O89" s="91"/>
      <c r="P89" s="34"/>
      <c r="Q89" s="91"/>
      <c r="R89" s="34"/>
      <c r="S89" s="91"/>
      <c r="T89" s="34"/>
      <c r="U89" s="91"/>
      <c r="V89" s="4"/>
      <c r="W89" s="47"/>
    </row>
    <row r="90" spans="2:32" ht="12" customHeight="1" x14ac:dyDescent="0.2">
      <c r="B90" s="185">
        <v>352</v>
      </c>
      <c r="C90" s="27"/>
      <c r="D90" s="27"/>
      <c r="E90" s="2" t="s">
        <v>63</v>
      </c>
      <c r="F90" s="27"/>
      <c r="G90" s="152"/>
      <c r="H90" s="138">
        <v>0</v>
      </c>
      <c r="I90" s="138"/>
      <c r="J90" s="138"/>
      <c r="K90" s="128">
        <f>SUM(H90:J90)</f>
        <v>0</v>
      </c>
      <c r="L90" s="115"/>
      <c r="M90" s="170"/>
      <c r="N90" s="175">
        <f>K90</f>
        <v>0</v>
      </c>
      <c r="O90" s="170" t="s">
        <v>7</v>
      </c>
      <c r="P90" s="175"/>
      <c r="Q90" s="170"/>
      <c r="R90" s="175"/>
      <c r="S90" s="170"/>
      <c r="T90" s="175"/>
      <c r="U90" s="170"/>
      <c r="V90" s="8">
        <f>+-K90</f>
        <v>0</v>
      </c>
      <c r="W90" s="25" t="s">
        <v>8</v>
      </c>
      <c r="X90" s="1"/>
      <c r="Y90" s="1"/>
      <c r="Z90" s="1"/>
      <c r="AA90" s="1"/>
      <c r="AB90" s="1"/>
      <c r="AC90" s="1"/>
      <c r="AD90" s="1"/>
      <c r="AE90" s="1"/>
      <c r="AF90" s="1"/>
    </row>
    <row r="91" spans="2:32" ht="12" customHeight="1" x14ac:dyDescent="0.2">
      <c r="B91" s="185">
        <v>353</v>
      </c>
      <c r="C91" s="27"/>
      <c r="D91" s="27"/>
      <c r="E91" s="2" t="s">
        <v>64</v>
      </c>
      <c r="F91" s="27"/>
      <c r="G91" s="152"/>
      <c r="H91" s="143">
        <v>0</v>
      </c>
      <c r="I91" s="143"/>
      <c r="J91" s="143"/>
      <c r="K91" s="128">
        <f>SUM(H91:J91)</f>
        <v>0</v>
      </c>
      <c r="L91" s="115"/>
      <c r="M91" s="170"/>
      <c r="N91" s="175"/>
      <c r="O91" s="170"/>
      <c r="P91" s="175"/>
      <c r="Q91" s="170"/>
      <c r="R91" s="175"/>
      <c r="S91" s="170"/>
      <c r="T91" s="175"/>
      <c r="U91" s="170"/>
      <c r="V91" s="8"/>
      <c r="W91" s="25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2" customHeight="1" x14ac:dyDescent="0.2">
      <c r="B92" s="185">
        <v>354</v>
      </c>
      <c r="C92" s="27"/>
      <c r="D92" s="27"/>
      <c r="E92" s="2" t="s">
        <v>180</v>
      </c>
      <c r="F92" s="27"/>
      <c r="G92" s="152"/>
      <c r="H92" s="138">
        <v>0</v>
      </c>
      <c r="I92" s="138"/>
      <c r="J92" s="138"/>
      <c r="K92" s="128">
        <f>SUM(H92:J92)</f>
        <v>0</v>
      </c>
      <c r="L92" s="115"/>
      <c r="M92" s="170"/>
      <c r="N92" s="175"/>
      <c r="O92" s="170"/>
      <c r="P92" s="175"/>
      <c r="Q92" s="170"/>
      <c r="R92" s="175"/>
      <c r="S92" s="170"/>
      <c r="T92" s="175"/>
      <c r="U92" s="170"/>
      <c r="V92" s="8"/>
      <c r="W92" s="25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2" customHeight="1" x14ac:dyDescent="0.2">
      <c r="B93" s="185">
        <v>355</v>
      </c>
      <c r="C93" s="27"/>
      <c r="D93" s="27"/>
      <c r="E93" s="2" t="s">
        <v>178</v>
      </c>
      <c r="F93" s="27"/>
      <c r="G93" s="152"/>
      <c r="H93" s="138">
        <v>0</v>
      </c>
      <c r="I93" s="138"/>
      <c r="J93" s="138"/>
      <c r="K93" s="128">
        <f>SUM(H93:J93)</f>
        <v>0</v>
      </c>
      <c r="L93" s="115"/>
      <c r="M93" s="170"/>
      <c r="N93" s="175"/>
      <c r="O93" s="170"/>
      <c r="P93" s="175"/>
      <c r="Q93" s="170"/>
      <c r="R93" s="175"/>
      <c r="S93" s="170"/>
      <c r="T93" s="175"/>
      <c r="U93" s="170"/>
      <c r="V93" s="8"/>
      <c r="W93" s="25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2" customHeight="1" x14ac:dyDescent="0.2">
      <c r="B94" s="185"/>
      <c r="C94" s="27"/>
      <c r="D94" s="27"/>
      <c r="F94" s="27"/>
      <c r="G94" s="152"/>
      <c r="H94" s="141"/>
      <c r="I94" s="141"/>
      <c r="J94" s="141"/>
      <c r="K94" s="21"/>
      <c r="L94" s="115"/>
      <c r="M94" s="170"/>
      <c r="N94" s="175"/>
      <c r="O94" s="170"/>
      <c r="P94" s="175"/>
      <c r="Q94" s="170"/>
      <c r="R94" s="175"/>
      <c r="S94" s="170"/>
      <c r="T94" s="175"/>
      <c r="U94" s="170"/>
      <c r="V94" s="8"/>
      <c r="W94" s="25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2" customHeight="1" x14ac:dyDescent="0.2">
      <c r="B95" s="185">
        <v>350</v>
      </c>
      <c r="C95" s="27"/>
      <c r="D95" s="27" t="s">
        <v>65</v>
      </c>
      <c r="E95" s="27"/>
      <c r="F95" s="27"/>
      <c r="G95" s="152"/>
      <c r="H95" s="140">
        <f>SUM(H89:H94)</f>
        <v>0</v>
      </c>
      <c r="I95" s="140">
        <f>SUM(I89:I94)</f>
        <v>0</v>
      </c>
      <c r="J95" s="140">
        <f>SUM(J89:J94)</f>
        <v>0</v>
      </c>
      <c r="K95" s="140">
        <f>SUM(K89:K94)</f>
        <v>0</v>
      </c>
      <c r="L95" s="115"/>
      <c r="M95" s="170"/>
      <c r="N95" s="175"/>
      <c r="O95" s="170"/>
      <c r="P95" s="175"/>
      <c r="Q95" s="170"/>
      <c r="R95" s="175"/>
      <c r="S95" s="170"/>
      <c r="T95" s="175"/>
      <c r="U95" s="170"/>
      <c r="V95" s="8"/>
      <c r="W95" s="25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2" customHeight="1" x14ac:dyDescent="0.2">
      <c r="B96" s="185"/>
      <c r="C96" s="27"/>
      <c r="D96" s="27"/>
      <c r="E96" s="27"/>
      <c r="F96" s="27"/>
      <c r="G96" s="152"/>
      <c r="H96" s="141"/>
      <c r="I96" s="141"/>
      <c r="J96" s="141"/>
      <c r="K96" s="21"/>
      <c r="L96" s="115"/>
      <c r="M96" s="170"/>
      <c r="N96" s="175"/>
      <c r="O96" s="170"/>
      <c r="P96" s="175"/>
      <c r="Q96" s="170"/>
      <c r="R96" s="175"/>
      <c r="S96" s="170"/>
      <c r="T96" s="175"/>
      <c r="U96" s="170"/>
      <c r="V96" s="8"/>
      <c r="W96" s="25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2" customHeight="1" x14ac:dyDescent="0.2">
      <c r="B97" s="229">
        <v>300</v>
      </c>
      <c r="C97" s="27"/>
      <c r="D97" s="28" t="s">
        <v>66</v>
      </c>
      <c r="E97" s="27"/>
      <c r="F97" s="27"/>
      <c r="G97" s="152"/>
      <c r="H97" s="140">
        <f>H86+H95</f>
        <v>18584</v>
      </c>
      <c r="I97" s="140">
        <f>I86+I95</f>
        <v>21610</v>
      </c>
      <c r="J97" s="140">
        <f>J86+J95</f>
        <v>22183</v>
      </c>
      <c r="K97" s="129">
        <f>K86+K95</f>
        <v>62377</v>
      </c>
      <c r="L97" s="115"/>
      <c r="M97" s="170"/>
      <c r="N97" s="175"/>
      <c r="O97" s="170"/>
      <c r="P97" s="175"/>
      <c r="Q97" s="170"/>
      <c r="R97" s="175"/>
      <c r="S97" s="170"/>
      <c r="T97" s="175"/>
      <c r="U97" s="170"/>
      <c r="V97" s="8"/>
      <c r="W97" s="25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2" customHeight="1" x14ac:dyDescent="0.2">
      <c r="B98" s="185"/>
      <c r="C98" s="27"/>
      <c r="D98" s="27"/>
      <c r="E98" s="27"/>
      <c r="F98" s="27"/>
      <c r="G98" s="152"/>
      <c r="H98" s="145"/>
      <c r="I98" s="145"/>
      <c r="J98" s="145"/>
      <c r="K98" s="127"/>
      <c r="L98" s="115"/>
      <c r="M98" s="170"/>
      <c r="N98" s="175"/>
      <c r="O98" s="170"/>
      <c r="P98" s="175"/>
      <c r="Q98" s="170"/>
      <c r="R98" s="175"/>
      <c r="S98" s="170"/>
      <c r="T98" s="175"/>
      <c r="U98" s="170"/>
      <c r="V98" s="8"/>
      <c r="W98" s="25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2" hidden="1" customHeight="1" x14ac:dyDescent="0.2">
      <c r="B99" s="185"/>
      <c r="C99" s="27"/>
      <c r="D99" s="27"/>
      <c r="E99" s="27"/>
      <c r="F99" s="27"/>
      <c r="G99" s="152"/>
      <c r="H99" s="138"/>
      <c r="I99" s="138"/>
      <c r="J99" s="138"/>
      <c r="K99" s="128"/>
      <c r="L99" s="115"/>
      <c r="M99" s="170"/>
      <c r="N99" s="175"/>
      <c r="O99" s="170"/>
      <c r="P99" s="175"/>
      <c r="Q99" s="170"/>
      <c r="R99" s="175"/>
      <c r="S99" s="170"/>
      <c r="T99" s="175"/>
      <c r="U99" s="170"/>
      <c r="V99" s="8"/>
      <c r="W99" s="25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2" customHeight="1" x14ac:dyDescent="0.2">
      <c r="B100" s="185"/>
      <c r="C100" s="27"/>
      <c r="D100" s="28" t="s">
        <v>67</v>
      </c>
      <c r="E100" s="27"/>
      <c r="F100" s="27"/>
      <c r="G100" s="152"/>
      <c r="H100" s="138"/>
      <c r="I100" s="138"/>
      <c r="J100" s="138"/>
      <c r="K100" s="128"/>
      <c r="L100" s="115"/>
      <c r="M100" s="170"/>
      <c r="N100" s="175"/>
      <c r="O100" s="170"/>
      <c r="P100" s="175"/>
      <c r="Q100" s="170"/>
      <c r="R100" s="175"/>
      <c r="S100" s="170"/>
      <c r="T100" s="175"/>
      <c r="U100" s="170"/>
      <c r="V100" s="8"/>
      <c r="W100" s="25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2" customHeight="1" x14ac:dyDescent="0.2">
      <c r="B101" s="185">
        <v>501</v>
      </c>
      <c r="C101" s="27"/>
      <c r="D101" s="27"/>
      <c r="E101" s="27" t="s">
        <v>68</v>
      </c>
      <c r="F101" s="27"/>
      <c r="G101" s="152"/>
      <c r="H101" s="138">
        <v>0</v>
      </c>
      <c r="I101" s="138">
        <v>0</v>
      </c>
      <c r="J101" s="138">
        <v>0</v>
      </c>
      <c r="K101" s="128">
        <f>SUM(H101:J101)</f>
        <v>0</v>
      </c>
      <c r="L101" s="115"/>
      <c r="M101" s="170"/>
      <c r="N101" s="175"/>
      <c r="O101" s="170"/>
      <c r="P101" s="175"/>
      <c r="Q101" s="170"/>
      <c r="R101" s="175"/>
      <c r="S101" s="170"/>
      <c r="T101" s="175"/>
      <c r="U101" s="170"/>
      <c r="V101" s="8"/>
      <c r="W101" s="25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2" customHeight="1" x14ac:dyDescent="0.2">
      <c r="B102" s="185"/>
      <c r="C102" s="27"/>
      <c r="D102" s="27"/>
      <c r="E102" s="27"/>
      <c r="F102" s="27"/>
      <c r="G102" s="152"/>
      <c r="H102" s="138"/>
      <c r="I102" s="138"/>
      <c r="J102" s="138"/>
      <c r="K102" s="128"/>
      <c r="L102" s="115"/>
      <c r="M102" s="170"/>
      <c r="N102" s="175"/>
      <c r="O102" s="170"/>
      <c r="P102" s="175"/>
      <c r="Q102" s="170"/>
      <c r="R102" s="175"/>
      <c r="S102" s="170"/>
      <c r="T102" s="175"/>
      <c r="U102" s="170"/>
      <c r="V102" s="8"/>
      <c r="W102" s="25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2" customHeight="1" x14ac:dyDescent="0.2">
      <c r="B103" s="185"/>
      <c r="C103" s="27"/>
      <c r="D103" s="28" t="s">
        <v>69</v>
      </c>
      <c r="E103" s="27"/>
      <c r="F103" s="27"/>
      <c r="G103" s="152"/>
      <c r="H103" s="138"/>
      <c r="I103" s="138"/>
      <c r="J103" s="138"/>
      <c r="K103" s="128"/>
      <c r="L103" s="115"/>
      <c r="M103" s="170"/>
      <c r="N103" s="175"/>
      <c r="O103" s="170"/>
      <c r="P103" s="175"/>
      <c r="Q103" s="170"/>
      <c r="R103" s="175"/>
      <c r="S103" s="170"/>
      <c r="T103" s="175"/>
      <c r="U103" s="170"/>
      <c r="V103" s="8"/>
      <c r="W103" s="25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2" customHeight="1" x14ac:dyDescent="0.2">
      <c r="B104" s="185">
        <v>502</v>
      </c>
      <c r="C104" s="27"/>
      <c r="D104" s="27"/>
      <c r="E104" s="27" t="s">
        <v>70</v>
      </c>
      <c r="F104" s="27"/>
      <c r="G104" s="152"/>
      <c r="H104" s="138">
        <v>0</v>
      </c>
      <c r="I104" s="138"/>
      <c r="J104" s="138"/>
      <c r="K104" s="128">
        <f>SUM(H104:J104)</f>
        <v>0</v>
      </c>
      <c r="L104" s="115"/>
      <c r="M104" s="170"/>
      <c r="N104" s="175"/>
      <c r="O104" s="170"/>
      <c r="P104" s="175"/>
      <c r="Q104" s="170"/>
      <c r="R104" s="175"/>
      <c r="S104" s="170"/>
      <c r="T104" s="175"/>
      <c r="U104" s="170"/>
      <c r="V104" s="8"/>
      <c r="W104" s="25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2" customHeight="1" x14ac:dyDescent="0.2">
      <c r="B105" s="185">
        <v>503</v>
      </c>
      <c r="C105" s="27"/>
      <c r="D105" s="27"/>
      <c r="E105" s="27" t="s">
        <v>71</v>
      </c>
      <c r="F105" s="27"/>
      <c r="G105" s="152"/>
      <c r="H105" s="138">
        <v>0</v>
      </c>
      <c r="I105" s="138"/>
      <c r="J105" s="138"/>
      <c r="K105" s="128">
        <f>SUM(H105:J105)</f>
        <v>0</v>
      </c>
      <c r="L105" s="115"/>
      <c r="M105" s="170"/>
      <c r="N105" s="175"/>
      <c r="O105" s="170"/>
      <c r="P105" s="175"/>
      <c r="Q105" s="170"/>
      <c r="R105" s="175"/>
      <c r="S105" s="170"/>
      <c r="T105" s="175"/>
      <c r="U105" s="170"/>
      <c r="V105" s="8"/>
      <c r="W105" s="25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2" customHeight="1" x14ac:dyDescent="0.2">
      <c r="B106" s="185">
        <v>504</v>
      </c>
      <c r="C106" s="27"/>
      <c r="D106" s="27"/>
      <c r="E106" s="27" t="s">
        <v>72</v>
      </c>
      <c r="F106" s="27"/>
      <c r="G106" s="152"/>
      <c r="H106" s="138">
        <v>40852</v>
      </c>
      <c r="I106" s="138"/>
      <c r="J106" s="138">
        <v>53752</v>
      </c>
      <c r="K106" s="128">
        <f>SUM(H106:J106)</f>
        <v>94604</v>
      </c>
      <c r="L106" s="115"/>
      <c r="M106" s="170"/>
      <c r="N106" s="175"/>
      <c r="O106" s="170"/>
      <c r="P106" s="175"/>
      <c r="Q106" s="170"/>
      <c r="R106" s="175"/>
      <c r="S106" s="170"/>
      <c r="T106" s="175"/>
      <c r="U106" s="170"/>
      <c r="V106" s="8"/>
      <c r="W106" s="25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2" customHeight="1" x14ac:dyDescent="0.2">
      <c r="B107" s="185">
        <v>505</v>
      </c>
      <c r="C107" s="27"/>
      <c r="D107" s="27"/>
      <c r="E107" s="27" t="s">
        <v>73</v>
      </c>
      <c r="F107" s="27"/>
      <c r="G107" s="152"/>
      <c r="H107" s="138"/>
      <c r="I107" s="138"/>
      <c r="J107" s="138"/>
      <c r="K107" s="128">
        <f>SUM(H107:J107)</f>
        <v>0</v>
      </c>
      <c r="L107" s="115"/>
      <c r="M107" s="170"/>
      <c r="N107" s="175"/>
      <c r="O107" s="170"/>
      <c r="P107" s="175"/>
      <c r="Q107" s="170"/>
      <c r="R107" s="175"/>
      <c r="S107" s="170"/>
      <c r="T107" s="175"/>
      <c r="U107" s="170"/>
      <c r="V107" s="8"/>
      <c r="W107" s="25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2" customHeight="1" x14ac:dyDescent="0.2">
      <c r="B108" s="185">
        <v>507</v>
      </c>
      <c r="C108" s="27"/>
      <c r="D108" s="27"/>
      <c r="E108" s="27" t="s">
        <v>74</v>
      </c>
      <c r="F108" s="27"/>
      <c r="G108" s="152"/>
      <c r="H108" s="143">
        <v>0</v>
      </c>
      <c r="I108" s="143"/>
      <c r="J108" s="143"/>
      <c r="K108" s="130">
        <f>SUM(H108:J108)</f>
        <v>0</v>
      </c>
      <c r="L108" s="115"/>
      <c r="M108" s="170"/>
      <c r="N108" s="175"/>
      <c r="O108" s="170"/>
      <c r="P108" s="175"/>
      <c r="Q108" s="170"/>
      <c r="R108" s="175"/>
      <c r="S108" s="170"/>
      <c r="T108" s="175"/>
      <c r="U108" s="170"/>
      <c r="V108" s="8"/>
      <c r="W108" s="25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2" customHeight="1" x14ac:dyDescent="0.2">
      <c r="B109" s="229">
        <v>508</v>
      </c>
      <c r="C109" s="27"/>
      <c r="D109" s="27" t="s">
        <v>75</v>
      </c>
      <c r="F109" s="27"/>
      <c r="G109" s="152"/>
      <c r="H109" s="200">
        <f>SUM(H104:H108)</f>
        <v>40852</v>
      </c>
      <c r="I109" s="200">
        <f>SUM(I104:I108)</f>
        <v>0</v>
      </c>
      <c r="J109" s="200">
        <f>SUM(J104:J108)</f>
        <v>53752</v>
      </c>
      <c r="K109" s="201">
        <f>SUM(K104:K108)</f>
        <v>94604</v>
      </c>
      <c r="L109" s="115"/>
      <c r="M109" s="170"/>
      <c r="N109" s="175"/>
      <c r="O109" s="170"/>
      <c r="P109" s="175"/>
      <c r="Q109" s="170"/>
      <c r="R109" s="175"/>
      <c r="S109" s="170"/>
      <c r="T109" s="175"/>
      <c r="U109" s="170"/>
      <c r="V109" s="8"/>
      <c r="W109" s="25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2" customHeight="1" x14ac:dyDescent="0.2">
      <c r="B110" s="185"/>
      <c r="C110" s="27"/>
      <c r="D110" s="27"/>
      <c r="F110" s="27"/>
      <c r="G110" s="152"/>
      <c r="H110" s="141"/>
      <c r="I110" s="141"/>
      <c r="J110" s="141"/>
      <c r="K110" s="21"/>
      <c r="L110" s="115"/>
      <c r="M110" s="170"/>
      <c r="N110" s="175"/>
      <c r="O110" s="170"/>
      <c r="P110" s="175"/>
      <c r="Q110" s="170"/>
      <c r="R110" s="175"/>
      <c r="S110" s="170"/>
      <c r="T110" s="175"/>
      <c r="U110" s="170"/>
      <c r="V110" s="8"/>
      <c r="W110" s="25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2" customHeight="1" x14ac:dyDescent="0.2">
      <c r="B111" s="185">
        <v>508.1</v>
      </c>
      <c r="C111" s="27"/>
      <c r="D111" s="27" t="s">
        <v>181</v>
      </c>
      <c r="F111" s="27"/>
      <c r="G111" s="152"/>
      <c r="H111" s="138"/>
      <c r="I111" s="138"/>
      <c r="J111" s="138"/>
      <c r="K111" s="128">
        <f>SUM(H111:J111)</f>
        <v>0</v>
      </c>
      <c r="L111" s="115"/>
      <c r="M111" s="170"/>
      <c r="N111" s="175"/>
      <c r="O111" s="170"/>
      <c r="P111" s="175"/>
      <c r="Q111" s="170"/>
      <c r="R111" s="175"/>
      <c r="S111" s="170"/>
      <c r="T111" s="175"/>
      <c r="U111" s="170"/>
      <c r="V111" s="8"/>
      <c r="W111" s="25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2" customHeight="1" x14ac:dyDescent="0.2">
      <c r="B112" s="185"/>
      <c r="C112" s="27"/>
      <c r="D112" s="27"/>
      <c r="F112" s="27"/>
      <c r="G112" s="152"/>
      <c r="H112" s="145"/>
      <c r="I112" s="145"/>
      <c r="J112" s="145"/>
      <c r="K112" s="127"/>
      <c r="L112" s="115"/>
      <c r="M112" s="170"/>
      <c r="N112" s="175"/>
      <c r="O112" s="170"/>
      <c r="P112" s="175"/>
      <c r="Q112" s="170"/>
      <c r="R112" s="175"/>
      <c r="S112" s="170"/>
      <c r="T112" s="175"/>
      <c r="U112" s="170"/>
      <c r="V112" s="8"/>
      <c r="W112" s="25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2" customHeight="1" x14ac:dyDescent="0.2">
      <c r="B113" s="185"/>
      <c r="C113" s="27"/>
      <c r="D113" s="28" t="s">
        <v>76</v>
      </c>
      <c r="F113" s="27"/>
      <c r="G113" s="152"/>
      <c r="H113" s="138"/>
      <c r="I113" s="138"/>
      <c r="J113" s="138"/>
      <c r="K113" s="128"/>
      <c r="L113" s="115"/>
      <c r="M113" s="170"/>
      <c r="N113" s="175"/>
      <c r="O113" s="170"/>
      <c r="P113" s="175"/>
      <c r="Q113" s="170"/>
      <c r="R113" s="175"/>
      <c r="S113" s="170"/>
      <c r="T113" s="175"/>
      <c r="U113" s="170"/>
      <c r="V113" s="8"/>
      <c r="W113" s="25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2" customHeight="1" x14ac:dyDescent="0.2">
      <c r="B114" s="185">
        <v>509</v>
      </c>
      <c r="C114" s="27"/>
      <c r="D114" s="27"/>
      <c r="E114" s="27" t="s">
        <v>77</v>
      </c>
      <c r="F114" s="27"/>
      <c r="G114" s="152"/>
      <c r="H114" s="138"/>
      <c r="I114" s="138"/>
      <c r="J114" s="138"/>
      <c r="K114" s="128">
        <f>SUM(H114:J114)</f>
        <v>0</v>
      </c>
      <c r="L114" s="115"/>
      <c r="M114" s="170"/>
      <c r="N114" s="175"/>
      <c r="O114" s="170"/>
      <c r="P114" s="175"/>
      <c r="Q114" s="170"/>
      <c r="R114" s="175"/>
      <c r="S114" s="170"/>
      <c r="T114" s="175"/>
      <c r="U114" s="170"/>
      <c r="V114" s="8"/>
      <c r="W114" s="25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2" customHeight="1" x14ac:dyDescent="0.2">
      <c r="B115" s="188">
        <v>510</v>
      </c>
      <c r="C115" s="27"/>
      <c r="D115" s="27"/>
      <c r="E115" s="27" t="s">
        <v>78</v>
      </c>
      <c r="F115" s="27"/>
      <c r="G115" s="152"/>
      <c r="H115" s="143"/>
      <c r="I115" s="143"/>
      <c r="J115" s="143"/>
      <c r="K115" s="130">
        <f>SUM(H115:J115)</f>
        <v>0</v>
      </c>
      <c r="L115" s="115"/>
      <c r="M115" s="170"/>
      <c r="N115" s="175"/>
      <c r="O115" s="170"/>
      <c r="P115" s="175"/>
      <c r="Q115" s="170"/>
      <c r="R115" s="175"/>
      <c r="S115" s="170"/>
      <c r="T115" s="175"/>
      <c r="U115" s="170"/>
      <c r="V115" s="8"/>
      <c r="W115" s="25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2" customHeight="1" x14ac:dyDescent="0.2">
      <c r="B116" s="188">
        <v>511</v>
      </c>
      <c r="C116" s="27"/>
      <c r="D116" s="27" t="s">
        <v>79</v>
      </c>
      <c r="F116" s="27"/>
      <c r="G116" s="152"/>
      <c r="H116" s="140">
        <f>SUM(H114:H115)</f>
        <v>0</v>
      </c>
      <c r="I116" s="140">
        <f>SUM(I114:I115)</f>
        <v>0</v>
      </c>
      <c r="J116" s="140">
        <f>SUM(J114:J115)</f>
        <v>0</v>
      </c>
      <c r="K116" s="129">
        <f>SUM(K114:K115)</f>
        <v>0</v>
      </c>
      <c r="L116" s="115"/>
      <c r="M116" s="170"/>
      <c r="N116" s="175"/>
      <c r="O116" s="170"/>
      <c r="P116" s="175"/>
      <c r="Q116" s="170"/>
      <c r="R116" s="175"/>
      <c r="S116" s="170"/>
      <c r="T116" s="175"/>
      <c r="U116" s="170"/>
      <c r="V116" s="8"/>
      <c r="W116" s="25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2" customHeight="1" x14ac:dyDescent="0.2">
      <c r="B117" s="202">
        <v>511.1</v>
      </c>
      <c r="C117" s="27"/>
      <c r="D117" s="27"/>
      <c r="E117" s="2" t="s">
        <v>182</v>
      </c>
      <c r="F117" s="27"/>
      <c r="G117" s="152"/>
      <c r="H117" s="145"/>
      <c r="I117" s="145"/>
      <c r="J117" s="145"/>
      <c r="K117" s="127">
        <f>SUM(H117:J117)</f>
        <v>0</v>
      </c>
      <c r="L117" s="115"/>
      <c r="M117" s="170"/>
      <c r="N117" s="175"/>
      <c r="O117" s="170"/>
      <c r="P117" s="175"/>
      <c r="Q117" s="170"/>
      <c r="R117" s="175"/>
      <c r="S117" s="170"/>
      <c r="T117" s="175"/>
      <c r="U117" s="170"/>
      <c r="V117" s="8"/>
      <c r="W117" s="25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2" customHeight="1" x14ac:dyDescent="0.2">
      <c r="B118" s="202"/>
      <c r="C118" s="27"/>
      <c r="D118" s="27"/>
      <c r="F118" s="27"/>
      <c r="G118" s="152"/>
      <c r="H118" s="138"/>
      <c r="I118" s="138"/>
      <c r="J118" s="138"/>
      <c r="K118" s="128"/>
      <c r="L118" s="115"/>
      <c r="M118" s="170"/>
      <c r="N118" s="175"/>
      <c r="O118" s="170"/>
      <c r="P118" s="175"/>
      <c r="Q118" s="170"/>
      <c r="R118" s="175"/>
      <c r="S118" s="170"/>
      <c r="T118" s="175"/>
      <c r="U118" s="170"/>
      <c r="V118" s="8"/>
      <c r="W118" s="25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2" customHeight="1" x14ac:dyDescent="0.2">
      <c r="B119" s="185">
        <v>512</v>
      </c>
      <c r="C119" s="27"/>
      <c r="D119" s="27"/>
      <c r="E119" s="27" t="s">
        <v>80</v>
      </c>
      <c r="F119" s="27"/>
      <c r="G119" s="152"/>
      <c r="H119" s="138">
        <v>0</v>
      </c>
      <c r="I119" s="138">
        <v>0</v>
      </c>
      <c r="J119" s="138">
        <v>0</v>
      </c>
      <c r="K119" s="128">
        <f>SUM(H119:J119)</f>
        <v>0</v>
      </c>
      <c r="L119" s="115"/>
      <c r="M119" s="170"/>
      <c r="N119" s="175"/>
      <c r="O119" s="170"/>
      <c r="P119" s="175"/>
      <c r="Q119" s="170"/>
      <c r="R119" s="175"/>
      <c r="S119" s="170"/>
      <c r="T119" s="175"/>
      <c r="U119" s="170"/>
      <c r="V119" s="8"/>
      <c r="W119" s="25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2" customHeight="1" x14ac:dyDescent="0.2">
      <c r="B120" s="185">
        <v>512.1</v>
      </c>
      <c r="D120" s="33"/>
      <c r="E120" s="33" t="s">
        <v>183</v>
      </c>
      <c r="F120" s="33"/>
      <c r="G120" s="152"/>
      <c r="H120" s="138">
        <v>98810</v>
      </c>
      <c r="I120" s="138">
        <v>7905</v>
      </c>
      <c r="J120" s="138">
        <v>0</v>
      </c>
      <c r="K120" s="128">
        <f>SUM(H120:J120)</f>
        <v>106715</v>
      </c>
      <c r="L120" s="115"/>
      <c r="M120" s="170"/>
      <c r="N120" s="175"/>
      <c r="O120" s="170"/>
      <c r="P120" s="175"/>
      <c r="Q120" s="170"/>
      <c r="R120" s="175"/>
      <c r="S120" s="170"/>
      <c r="T120" s="175"/>
      <c r="U120" s="170"/>
      <c r="V120" s="8"/>
      <c r="W120" s="25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2" customHeight="1" x14ac:dyDescent="0.2">
      <c r="B121" s="185"/>
      <c r="D121" s="33"/>
      <c r="E121" s="33"/>
      <c r="F121" s="33"/>
      <c r="G121" s="152"/>
      <c r="H121" s="26"/>
      <c r="I121" s="26"/>
      <c r="J121" s="26"/>
      <c r="K121" s="130">
        <f>SUM(H121:J121)</f>
        <v>0</v>
      </c>
      <c r="L121" s="119"/>
      <c r="M121" s="183"/>
      <c r="N121" s="178"/>
      <c r="O121" s="183"/>
      <c r="P121" s="178"/>
      <c r="Q121" s="183"/>
      <c r="R121" s="178"/>
      <c r="S121" s="183"/>
      <c r="T121" s="178"/>
      <c r="U121" s="183"/>
      <c r="V121" s="5"/>
      <c r="W121" s="47"/>
    </row>
    <row r="122" spans="2:32" ht="12" customHeight="1" x14ac:dyDescent="0.2">
      <c r="B122" s="229">
        <v>513</v>
      </c>
      <c r="C122" s="27"/>
      <c r="D122" s="28" t="s">
        <v>191</v>
      </c>
      <c r="E122" s="27"/>
      <c r="F122" s="27"/>
      <c r="G122" s="152"/>
      <c r="H122" s="140">
        <f>SUM(H109,H111,H116,H117,H119,H120)</f>
        <v>139662</v>
      </c>
      <c r="I122" s="140">
        <f>SUM(I109,I111,I116,I117,I119,I120)</f>
        <v>7905</v>
      </c>
      <c r="J122" s="140">
        <f>SUM(J109,J111,J116,J117,J119,J120)</f>
        <v>53752</v>
      </c>
      <c r="K122" s="140">
        <f>SUM(K109,K111,K116,K117,K119,K120)</f>
        <v>201319</v>
      </c>
      <c r="L122" s="115"/>
      <c r="M122" s="170"/>
      <c r="N122" s="175"/>
      <c r="O122" s="170"/>
      <c r="P122" s="175"/>
      <c r="Q122" s="170"/>
      <c r="R122" s="175"/>
      <c r="S122" s="170"/>
      <c r="T122" s="175"/>
      <c r="U122" s="170"/>
      <c r="V122" s="8"/>
      <c r="W122" s="182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2" customHeight="1" thickBot="1" x14ac:dyDescent="0.25">
      <c r="B123" s="185"/>
      <c r="C123" s="31"/>
      <c r="D123" s="31"/>
      <c r="E123" s="31"/>
      <c r="F123" s="31"/>
      <c r="G123" s="155"/>
      <c r="H123" s="141"/>
      <c r="I123" s="141"/>
      <c r="J123" s="141"/>
      <c r="K123" s="21"/>
      <c r="L123" s="115"/>
      <c r="M123" s="170"/>
      <c r="N123" s="175"/>
      <c r="O123" s="170"/>
      <c r="P123" s="175"/>
      <c r="Q123" s="170"/>
      <c r="R123" s="175"/>
      <c r="S123" s="170"/>
      <c r="T123" s="175"/>
      <c r="U123" s="170"/>
      <c r="V123" s="8"/>
      <c r="W123" s="182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2" customHeight="1" thickBot="1" x14ac:dyDescent="0.25">
      <c r="B124" s="229">
        <v>600</v>
      </c>
      <c r="C124" s="34"/>
      <c r="D124" s="28" t="s">
        <v>210</v>
      </c>
      <c r="E124" s="27"/>
      <c r="F124" s="27"/>
      <c r="G124" s="152"/>
      <c r="H124" s="193">
        <f>H97+H122</f>
        <v>158246</v>
      </c>
      <c r="I124" s="193">
        <f>I97+I122</f>
        <v>29515</v>
      </c>
      <c r="J124" s="193">
        <f>J97+J122</f>
        <v>75935</v>
      </c>
      <c r="K124" s="194">
        <f>K97+K122</f>
        <v>263696</v>
      </c>
      <c r="L124" s="115"/>
      <c r="M124" s="170"/>
      <c r="N124" s="175"/>
      <c r="O124" s="170"/>
      <c r="P124" s="175"/>
      <c r="Q124" s="170"/>
      <c r="R124" s="175"/>
      <c r="S124" s="170"/>
      <c r="T124" s="175"/>
      <c r="U124" s="170"/>
      <c r="V124" s="8"/>
      <c r="W124" s="182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2" hidden="1" customHeight="1" x14ac:dyDescent="0.2">
      <c r="B125" s="203"/>
      <c r="G125" s="92"/>
      <c r="H125" s="141"/>
      <c r="I125" s="141"/>
      <c r="J125" s="141"/>
      <c r="K125" s="21"/>
      <c r="L125" s="120"/>
      <c r="M125" s="173"/>
      <c r="N125" s="179"/>
      <c r="O125" s="173"/>
      <c r="P125" s="179"/>
      <c r="Q125" s="173"/>
      <c r="R125" s="179"/>
      <c r="S125" s="173"/>
      <c r="T125" s="179"/>
      <c r="U125" s="173"/>
      <c r="V125" s="10"/>
      <c r="W125" s="182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2" customHeight="1" thickTop="1" x14ac:dyDescent="0.2">
      <c r="B126" s="204"/>
      <c r="D126" s="3" t="s">
        <v>81</v>
      </c>
      <c r="G126" s="92"/>
      <c r="H126" s="141">
        <f>+H62-H124</f>
        <v>0</v>
      </c>
      <c r="I126" s="141">
        <f>+I62-I124</f>
        <v>0</v>
      </c>
      <c r="J126" s="141">
        <f>+J62-J124</f>
        <v>0</v>
      </c>
      <c r="K126" s="21">
        <f>+K62-K124</f>
        <v>0</v>
      </c>
      <c r="L126" s="120"/>
      <c r="M126" s="173"/>
      <c r="N126" s="179"/>
      <c r="O126" s="173"/>
      <c r="P126" s="179"/>
      <c r="Q126" s="173"/>
      <c r="R126" s="179"/>
      <c r="S126" s="173"/>
      <c r="T126" s="179"/>
      <c r="U126" s="173"/>
      <c r="V126" s="10"/>
      <c r="W126" s="182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2" customHeight="1" thickBot="1" x14ac:dyDescent="0.25">
      <c r="B127" s="123"/>
      <c r="C127" s="124"/>
      <c r="D127" s="124"/>
      <c r="E127" s="124"/>
      <c r="F127" s="124"/>
      <c r="G127" s="124"/>
      <c r="H127" s="125"/>
      <c r="I127" s="125"/>
      <c r="J127" s="125"/>
      <c r="K127" s="125"/>
      <c r="L127" s="101"/>
      <c r="M127" s="174"/>
      <c r="N127" s="180"/>
      <c r="O127" s="174"/>
      <c r="P127" s="180"/>
      <c r="Q127" s="174"/>
      <c r="R127" s="180"/>
      <c r="S127" s="174"/>
      <c r="T127" s="180"/>
      <c r="U127" s="174"/>
      <c r="V127" s="100"/>
      <c r="W127" s="126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9" hidden="1" customHeight="1" x14ac:dyDescent="0.2">
      <c r="C128" s="3" t="s">
        <v>82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3:32" ht="9" hidden="1" customHeight="1" x14ac:dyDescent="0.2">
      <c r="C129" s="2" t="s">
        <v>83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3:32" ht="9" customHeight="1" thickTop="1" x14ac:dyDescent="0.2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3:32" ht="9" customHeight="1" x14ac:dyDescent="0.2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3:32" ht="9" customHeight="1" x14ac:dyDescent="0.2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3:32" ht="9" customHeight="1" x14ac:dyDescent="0.2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3:32" ht="9" customHeight="1" x14ac:dyDescent="0.2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3:32" ht="9" customHeight="1" x14ac:dyDescent="0.2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3:32" ht="9" customHeight="1" x14ac:dyDescent="0.2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3:32" ht="9" customHeight="1" x14ac:dyDescent="0.2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3:32" ht="9" customHeight="1" x14ac:dyDescent="0.2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3:32" ht="9" customHeight="1" x14ac:dyDescent="0.2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3:32" ht="9" customHeight="1" x14ac:dyDescent="0.2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3:32" ht="9" customHeight="1" x14ac:dyDescent="0.2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3:32" ht="9" customHeight="1" x14ac:dyDescent="0.2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3:32" ht="9" customHeight="1" x14ac:dyDescent="0.2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3:32" ht="9" customHeight="1" x14ac:dyDescent="0.2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8:32" ht="9" customHeight="1" x14ac:dyDescent="0.2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8:32" ht="9" customHeight="1" x14ac:dyDescent="0.2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8:32" ht="9" customHeight="1" x14ac:dyDescent="0.2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8:32" ht="9" customHeight="1" x14ac:dyDescent="0.2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8:32" ht="9" customHeight="1" x14ac:dyDescent="0.2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8:32" ht="9" customHeight="1" x14ac:dyDescent="0.2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8:32" ht="9" customHeight="1" x14ac:dyDescent="0.2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8:32" ht="9" customHeight="1" x14ac:dyDescent="0.2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8:32" ht="9" customHeight="1" x14ac:dyDescent="0.2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8:32" ht="9" customHeight="1" x14ac:dyDescent="0.2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8:32" ht="9" customHeight="1" x14ac:dyDescent="0.2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8:32" ht="9" customHeight="1" x14ac:dyDescent="0.2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8:32" ht="9" customHeight="1" x14ac:dyDescent="0.2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8:32" ht="9" customHeight="1" x14ac:dyDescent="0.2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8:32" ht="9" customHeight="1" x14ac:dyDescent="0.2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8:32" ht="9" customHeight="1" x14ac:dyDescent="0.2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8:32" ht="9" customHeight="1" x14ac:dyDescent="0.2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8:32" ht="9" customHeight="1" x14ac:dyDescent="0.2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8:32" ht="9" customHeight="1" x14ac:dyDescent="0.2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8:32" ht="9" customHeight="1" x14ac:dyDescent="0.2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8:32" ht="9" customHeight="1" x14ac:dyDescent="0.2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8:32" ht="9" customHeight="1" x14ac:dyDescent="0.2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8:32" ht="9" customHeight="1" x14ac:dyDescent="0.2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8:32" ht="9" customHeight="1" x14ac:dyDescent="0.2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8:32" ht="9" customHeight="1" x14ac:dyDescent="0.2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8:32" ht="9" customHeight="1" x14ac:dyDescent="0.2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8:32" ht="9" customHeight="1" x14ac:dyDescent="0.2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8:32" ht="9" customHeight="1" x14ac:dyDescent="0.2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8:32" ht="9" customHeight="1" x14ac:dyDescent="0.2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8:32" ht="9" customHeight="1" x14ac:dyDescent="0.2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8:32" ht="9" customHeight="1" x14ac:dyDescent="0.2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8:32" ht="9" customHeight="1" x14ac:dyDescent="0.2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8:32" ht="9" customHeight="1" x14ac:dyDescent="0.2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8:32" ht="9" customHeight="1" x14ac:dyDescent="0.2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8:32" ht="9" customHeight="1" x14ac:dyDescent="0.2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8:32" ht="9" customHeight="1" x14ac:dyDescent="0.2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8:32" ht="9" customHeight="1" x14ac:dyDescent="0.2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8:32" ht="9" customHeight="1" x14ac:dyDescent="0.2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8:32" ht="9" customHeight="1" x14ac:dyDescent="0.2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8:32" ht="9" customHeight="1" x14ac:dyDescent="0.2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8:32" ht="9" customHeight="1" x14ac:dyDescent="0.2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8:32" ht="9" customHeight="1" x14ac:dyDescent="0.2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8:32" ht="9" customHeight="1" x14ac:dyDescent="0.2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8:32" ht="9" customHeight="1" x14ac:dyDescent="0.2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8:32" ht="9" customHeight="1" x14ac:dyDescent="0.2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8:32" ht="9" customHeight="1" x14ac:dyDescent="0.2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8:32" ht="9" customHeight="1" x14ac:dyDescent="0.2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8:32" ht="9" customHeight="1" x14ac:dyDescent="0.2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8:32" ht="9" customHeight="1" x14ac:dyDescent="0.2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8:32" ht="9" customHeight="1" x14ac:dyDescent="0.2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8:32" ht="9" customHeight="1" x14ac:dyDescent="0.2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8:32" ht="9" customHeight="1" x14ac:dyDescent="0.2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8:32" ht="9" customHeight="1" x14ac:dyDescent="0.2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8:32" ht="9" customHeight="1" x14ac:dyDescent="0.2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8:32" ht="9" customHeight="1" x14ac:dyDescent="0.2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8:32" ht="9" customHeight="1" x14ac:dyDescent="0.2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8:32" ht="9" customHeight="1" x14ac:dyDescent="0.2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8:32" ht="9" customHeight="1" x14ac:dyDescent="0.2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8:32" ht="9" customHeight="1" x14ac:dyDescent="0.2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8:32" ht="9" customHeight="1" x14ac:dyDescent="0.2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8:32" ht="9" customHeight="1" x14ac:dyDescent="0.2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8:32" ht="9" customHeight="1" x14ac:dyDescent="0.2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8:32" ht="9" customHeight="1" x14ac:dyDescent="0.2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8:32" ht="9" customHeight="1" x14ac:dyDescent="0.2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8:32" ht="9" customHeight="1" x14ac:dyDescent="0.2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8:32" ht="9" customHeight="1" x14ac:dyDescent="0.2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8:32" ht="9" customHeight="1" x14ac:dyDescent="0.2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8:32" ht="9" customHeight="1" x14ac:dyDescent="0.2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8:32" ht="9" customHeight="1" x14ac:dyDescent="0.2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8:32" ht="9" customHeight="1" x14ac:dyDescent="0.2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8:32" ht="9" customHeight="1" x14ac:dyDescent="0.2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8:32" ht="9" customHeight="1" x14ac:dyDescent="0.2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8:32" ht="9" customHeight="1" x14ac:dyDescent="0.2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8:32" ht="9" customHeight="1" x14ac:dyDescent="0.2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8:32" ht="9" customHeight="1" x14ac:dyDescent="0.2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8:32" ht="9" customHeight="1" x14ac:dyDescent="0.2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8:32" ht="9" customHeight="1" x14ac:dyDescent="0.2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8:32" ht="9" customHeight="1" x14ac:dyDescent="0.2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8:32" ht="9" customHeight="1" x14ac:dyDescent="0.2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8:32" ht="9" customHeight="1" x14ac:dyDescent="0.2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8:32" ht="9" customHeight="1" x14ac:dyDescent="0.2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8:32" ht="9" customHeight="1" x14ac:dyDescent="0.2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8:32" ht="9" customHeight="1" x14ac:dyDescent="0.2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8:32" ht="9" customHeight="1" x14ac:dyDescent="0.2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8:32" ht="9" customHeight="1" x14ac:dyDescent="0.2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8:32" ht="9" customHeight="1" x14ac:dyDescent="0.2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8:32" ht="9" customHeight="1" x14ac:dyDescent="0.2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8:32" ht="9" customHeight="1" x14ac:dyDescent="0.2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8:32" ht="9" customHeight="1" x14ac:dyDescent="0.2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8:32" ht="9" customHeight="1" x14ac:dyDescent="0.2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8:32" ht="9" customHeight="1" x14ac:dyDescent="0.2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8:32" ht="9" customHeight="1" x14ac:dyDescent="0.2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8:32" ht="9" customHeight="1" x14ac:dyDescent="0.2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8:32" ht="9" customHeight="1" x14ac:dyDescent="0.2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8:32" ht="9" customHeight="1" x14ac:dyDescent="0.2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8:32" ht="9" customHeight="1" x14ac:dyDescent="0.2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8:32" ht="9" customHeight="1" x14ac:dyDescent="0.2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8:32" ht="9" customHeight="1" x14ac:dyDescent="0.2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8:32" ht="9" customHeight="1" x14ac:dyDescent="0.2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8:32" ht="9" customHeight="1" x14ac:dyDescent="0.2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8:32" ht="9" customHeight="1" x14ac:dyDescent="0.2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8:32" ht="9" customHeight="1" x14ac:dyDescent="0.2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8:32" ht="9" customHeight="1" x14ac:dyDescent="0.2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8:32" ht="9" customHeight="1" x14ac:dyDescent="0.2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8:32" ht="9" customHeight="1" x14ac:dyDescent="0.2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8:32" ht="9" customHeight="1" x14ac:dyDescent="0.2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8:32" ht="9" customHeight="1" x14ac:dyDescent="0.2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8:32" ht="9" customHeight="1" x14ac:dyDescent="0.2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8:32" ht="9" customHeight="1" x14ac:dyDescent="0.2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8:32" ht="9" customHeight="1" x14ac:dyDescent="0.2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8:32" ht="9" customHeight="1" x14ac:dyDescent="0.2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8:32" ht="9" customHeight="1" x14ac:dyDescent="0.2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8:32" ht="9" customHeight="1" x14ac:dyDescent="0.2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8:32" ht="9" customHeight="1" x14ac:dyDescent="0.2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8:32" ht="9" customHeight="1" x14ac:dyDescent="0.2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8:32" ht="9" customHeight="1" x14ac:dyDescent="0.2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8:32" ht="9" customHeight="1" x14ac:dyDescent="0.2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8:32" ht="9" customHeight="1" x14ac:dyDescent="0.2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8:32" ht="9" customHeight="1" x14ac:dyDescent="0.2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8:32" ht="9" customHeight="1" x14ac:dyDescent="0.2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8:32" ht="9" customHeight="1" x14ac:dyDescent="0.2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8:32" ht="9" customHeight="1" x14ac:dyDescent="0.2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8:32" ht="9" customHeight="1" x14ac:dyDescent="0.2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8:32" ht="9" customHeight="1" x14ac:dyDescent="0.2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8:32" ht="9" customHeight="1" x14ac:dyDescent="0.2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8:32" ht="9" customHeight="1" x14ac:dyDescent="0.2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8:32" ht="9" customHeight="1" x14ac:dyDescent="0.2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8:32" ht="9" customHeight="1" x14ac:dyDescent="0.2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8:32" ht="9" customHeight="1" x14ac:dyDescent="0.2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8:32" ht="9" customHeight="1" x14ac:dyDescent="0.2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8:32" ht="9" customHeight="1" x14ac:dyDescent="0.2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8:32" ht="9" customHeight="1" x14ac:dyDescent="0.2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8:32" ht="9" customHeight="1" x14ac:dyDescent="0.2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8:32" ht="9" customHeight="1" x14ac:dyDescent="0.2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8:32" ht="9" customHeight="1" x14ac:dyDescent="0.2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8:32" ht="9" customHeight="1" x14ac:dyDescent="0.2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8:32" ht="9" customHeight="1" x14ac:dyDescent="0.2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8:32" ht="9" customHeight="1" x14ac:dyDescent="0.2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8:32" ht="9" customHeight="1" x14ac:dyDescent="0.2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8:32" ht="9" customHeight="1" x14ac:dyDescent="0.2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8:32" ht="9" customHeight="1" x14ac:dyDescent="0.2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8:32" ht="9" customHeight="1" x14ac:dyDescent="0.2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8:32" ht="9" customHeight="1" x14ac:dyDescent="0.2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8:32" ht="9" customHeight="1" x14ac:dyDescent="0.2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8:32" ht="9" customHeight="1" x14ac:dyDescent="0.2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8:32" ht="9" customHeight="1" x14ac:dyDescent="0.2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8:32" ht="9" customHeight="1" x14ac:dyDescent="0.2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8:32" ht="9" customHeight="1" x14ac:dyDescent="0.2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8:32" ht="9" customHeight="1" x14ac:dyDescent="0.2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8:32" ht="9" customHeight="1" x14ac:dyDescent="0.2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8:32" ht="9" customHeight="1" x14ac:dyDescent="0.2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8:32" ht="9" customHeight="1" x14ac:dyDescent="0.2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8:32" ht="9" customHeight="1" x14ac:dyDescent="0.2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8:32" ht="9" customHeight="1" x14ac:dyDescent="0.2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8:32" ht="9" customHeight="1" x14ac:dyDescent="0.2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8:32" ht="9" customHeight="1" x14ac:dyDescent="0.2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8:32" ht="9" customHeight="1" x14ac:dyDescent="0.2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8:32" ht="9" customHeight="1" x14ac:dyDescent="0.2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8:32" ht="9" customHeight="1" x14ac:dyDescent="0.2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8:32" ht="9" customHeight="1" x14ac:dyDescent="0.2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8:32" ht="9" customHeight="1" x14ac:dyDescent="0.2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8:32" ht="9" customHeight="1" x14ac:dyDescent="0.2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8:32" ht="9" customHeight="1" x14ac:dyDescent="0.2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8:32" ht="9" customHeight="1" x14ac:dyDescent="0.2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8:32" ht="9" customHeight="1" x14ac:dyDescent="0.2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8:32" ht="9" customHeight="1" x14ac:dyDescent="0.2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8:32" ht="9" customHeight="1" x14ac:dyDescent="0.2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8:32" ht="9" customHeight="1" x14ac:dyDescent="0.2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8:32" ht="9" customHeight="1" x14ac:dyDescent="0.2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8:32" ht="9" customHeight="1" x14ac:dyDescent="0.2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8:32" ht="9" customHeight="1" x14ac:dyDescent="0.2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8:32" ht="9" customHeight="1" x14ac:dyDescent="0.2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8:32" ht="9" customHeight="1" x14ac:dyDescent="0.2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8:32" ht="9" customHeight="1" x14ac:dyDescent="0.2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8:32" ht="9" customHeight="1" x14ac:dyDescent="0.2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8:32" ht="9" customHeight="1" x14ac:dyDescent="0.2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8:32" ht="9" customHeight="1" x14ac:dyDescent="0.2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8:32" ht="9" customHeight="1" x14ac:dyDescent="0.2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8:32" ht="9" customHeight="1" x14ac:dyDescent="0.2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8:32" ht="9" customHeight="1" x14ac:dyDescent="0.2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8:32" ht="9" customHeight="1" x14ac:dyDescent="0.2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8:32" ht="9" customHeight="1" x14ac:dyDescent="0.2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8:32" ht="9" customHeight="1" x14ac:dyDescent="0.2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8:32" ht="9" customHeight="1" x14ac:dyDescent="0.2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8:32" ht="9" customHeight="1" x14ac:dyDescent="0.2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8:32" ht="9" customHeight="1" x14ac:dyDescent="0.2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8:32" ht="9" customHeight="1" x14ac:dyDescent="0.2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8:32" ht="9" customHeight="1" x14ac:dyDescent="0.2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8:32" ht="9" customHeight="1" x14ac:dyDescent="0.2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8:32" ht="9" customHeight="1" x14ac:dyDescent="0.2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8:32" ht="9" customHeight="1" x14ac:dyDescent="0.2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8:32" ht="9" customHeight="1" x14ac:dyDescent="0.2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8:32" ht="9" customHeight="1" x14ac:dyDescent="0.2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8:32" ht="9" customHeight="1" x14ac:dyDescent="0.2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8:32" ht="9" customHeight="1" x14ac:dyDescent="0.2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8:32" ht="9" customHeight="1" x14ac:dyDescent="0.2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8:32" ht="9" customHeight="1" x14ac:dyDescent="0.2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8:32" ht="9" customHeight="1" x14ac:dyDescent="0.2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8:32" ht="9" customHeight="1" x14ac:dyDescent="0.2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8:32" ht="9" customHeight="1" x14ac:dyDescent="0.2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8:32" ht="9" customHeight="1" x14ac:dyDescent="0.2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8:32" ht="9" customHeight="1" x14ac:dyDescent="0.2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8:32" ht="9" customHeight="1" x14ac:dyDescent="0.2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8:32" ht="9" customHeight="1" x14ac:dyDescent="0.2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8:32" ht="9" customHeight="1" x14ac:dyDescent="0.2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8:32" ht="9" customHeight="1" x14ac:dyDescent="0.2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8:32" ht="9" customHeight="1" x14ac:dyDescent="0.2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8:32" ht="9" customHeight="1" x14ac:dyDescent="0.2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8:32" ht="9" customHeight="1" x14ac:dyDescent="0.2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8:32" ht="9" customHeight="1" x14ac:dyDescent="0.2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8:32" ht="9" customHeight="1" x14ac:dyDescent="0.2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8:32" ht="9" customHeight="1" x14ac:dyDescent="0.2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8:32" ht="9" customHeight="1" x14ac:dyDescent="0.2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8:32" ht="9" customHeight="1" x14ac:dyDescent="0.2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8:32" ht="9" customHeight="1" x14ac:dyDescent="0.2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8:32" ht="9" customHeight="1" x14ac:dyDescent="0.2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8:32" ht="9" customHeight="1" x14ac:dyDescent="0.2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8:32" ht="9" customHeight="1" x14ac:dyDescent="0.2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8:32" ht="9" customHeight="1" x14ac:dyDescent="0.2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8:32" ht="9" customHeight="1" x14ac:dyDescent="0.2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8:32" ht="9" customHeight="1" x14ac:dyDescent="0.2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8:32" ht="9" customHeight="1" x14ac:dyDescent="0.2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8:32" ht="9" customHeight="1" x14ac:dyDescent="0.2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8:32" ht="9" customHeight="1" x14ac:dyDescent="0.2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8:32" ht="9" customHeight="1" x14ac:dyDescent="0.2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8:32" ht="9" customHeight="1" x14ac:dyDescent="0.2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8:32" ht="9" customHeight="1" x14ac:dyDescent="0.2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8:32" ht="9" customHeight="1" x14ac:dyDescent="0.2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8:32" ht="9" customHeight="1" x14ac:dyDescent="0.2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8:32" ht="9" customHeight="1" x14ac:dyDescent="0.2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8:32" ht="9" customHeight="1" x14ac:dyDescent="0.2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8:32" ht="9" customHeight="1" x14ac:dyDescent="0.2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8:32" ht="9" customHeight="1" x14ac:dyDescent="0.2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8:32" ht="9" customHeight="1" x14ac:dyDescent="0.2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8:32" ht="9" customHeight="1" x14ac:dyDescent="0.2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8:32" ht="9" customHeight="1" x14ac:dyDescent="0.2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8:32" ht="9" customHeight="1" x14ac:dyDescent="0.2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8:32" ht="9" customHeight="1" x14ac:dyDescent="0.2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8:32" ht="9" customHeight="1" x14ac:dyDescent="0.2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8:32" ht="9" customHeight="1" x14ac:dyDescent="0.2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8:32" ht="9" customHeight="1" x14ac:dyDescent="0.2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8:32" ht="9" customHeight="1" x14ac:dyDescent="0.2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8:32" ht="9" customHeight="1" x14ac:dyDescent="0.2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8:32" ht="9" customHeight="1" x14ac:dyDescent="0.2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8:32" ht="9" customHeight="1" x14ac:dyDescent="0.2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8:32" ht="9" customHeight="1" x14ac:dyDescent="0.2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8:32" ht="9" customHeight="1" x14ac:dyDescent="0.2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8:32" ht="9" customHeight="1" x14ac:dyDescent="0.2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8:32" ht="9" customHeight="1" x14ac:dyDescent="0.2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8:32" ht="9" customHeight="1" x14ac:dyDescent="0.2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8:32" ht="9" customHeight="1" x14ac:dyDescent="0.2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8:32" ht="9" customHeight="1" x14ac:dyDescent="0.2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8:32" ht="9" customHeight="1" x14ac:dyDescent="0.2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8:32" ht="9" customHeight="1" x14ac:dyDescent="0.2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8:32" ht="9" customHeight="1" x14ac:dyDescent="0.2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8:32" ht="9" customHeight="1" x14ac:dyDescent="0.2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8:32" ht="9" customHeight="1" x14ac:dyDescent="0.2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8:32" ht="9" customHeight="1" x14ac:dyDescent="0.2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8:32" ht="9" customHeight="1" x14ac:dyDescent="0.2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8:32" ht="9" customHeight="1" x14ac:dyDescent="0.2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8:32" ht="9" customHeight="1" x14ac:dyDescent="0.2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8:32" ht="9" customHeight="1" x14ac:dyDescent="0.2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</sheetData>
  <phoneticPr fontId="6" type="noConversion"/>
  <printOptions horizontalCentered="1" verticalCentered="1"/>
  <pageMargins left="0.17" right="0.17" top="0.59" bottom="0.6" header="0.33" footer="0.34"/>
  <pageSetup scale="80" fitToHeight="2" orientation="landscape" r:id="rId1"/>
  <headerFooter alignWithMargins="0">
    <oddFooter>&amp;R&amp;7Page &amp;P of &amp;N</oddFooter>
  </headerFooter>
  <rowBreaks count="2" manualBreakCount="2">
    <brk id="39" min="1" max="22" man="1"/>
    <brk id="86" min="1" max="2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8CCE-79FF-4686-9559-9C60315F2C1C}">
  <dimension ref="A1:Z181"/>
  <sheetViews>
    <sheetView tabSelected="1" topLeftCell="B102" zoomScale="130" zoomScaleNormal="130" zoomScaleSheetLayoutView="75" workbookViewId="0">
      <selection activeCell="O123" sqref="O123"/>
    </sheetView>
  </sheetViews>
  <sheetFormatPr defaultColWidth="7.85546875" defaultRowHeight="9" customHeight="1" x14ac:dyDescent="0.2"/>
  <cols>
    <col min="1" max="1" width="1.42578125" style="2" hidden="1" customWidth="1"/>
    <col min="2" max="2" width="5.42578125" style="2" customWidth="1"/>
    <col min="3" max="3" width="0.85546875" style="2" customWidth="1"/>
    <col min="4" max="6" width="0.7109375" style="2" customWidth="1"/>
    <col min="7" max="7" width="45.42578125" style="2" customWidth="1"/>
    <col min="8" max="8" width="8.42578125" style="2" customWidth="1"/>
    <col min="9" max="9" width="7.7109375" style="2" customWidth="1"/>
    <col min="10" max="10" width="7.7109375" style="2" bestFit="1" customWidth="1"/>
    <col min="11" max="11" width="13.85546875" style="2" customWidth="1"/>
    <col min="12" max="12" width="10.85546875" style="15" customWidth="1"/>
    <col min="13" max="13" width="3.7109375" style="15" customWidth="1"/>
    <col min="14" max="14" width="10" style="15" customWidth="1"/>
    <col min="15" max="15" width="3.28515625" style="15" customWidth="1"/>
    <col min="16" max="16" width="13.5703125" style="15" customWidth="1"/>
    <col min="17" max="17" width="3" style="15" customWidth="1"/>
    <col min="18" max="18" width="9" style="2" customWidth="1"/>
    <col min="19" max="19" width="2.7109375" style="2" customWidth="1"/>
    <col min="20" max="20" width="10.7109375" style="2" customWidth="1"/>
    <col min="21" max="21" width="2.85546875" style="2" customWidth="1"/>
    <col min="22" max="22" width="11.28515625" style="2" customWidth="1"/>
    <col min="23" max="23" width="2.85546875" style="2" customWidth="1"/>
    <col min="24" max="16384" width="7.85546875" style="2"/>
  </cols>
  <sheetData>
    <row r="1" spans="2:26" s="224" customFormat="1" ht="24.75" customHeight="1" thickBot="1" x14ac:dyDescent="0.35">
      <c r="B1" s="227" t="s">
        <v>218</v>
      </c>
      <c r="H1" s="225"/>
      <c r="L1" s="22" t="s">
        <v>199</v>
      </c>
      <c r="M1" s="226"/>
      <c r="N1" s="228"/>
      <c r="O1" s="226"/>
      <c r="P1" s="226"/>
      <c r="Q1" s="226"/>
      <c r="R1" s="226"/>
      <c r="S1" s="226"/>
      <c r="T1" s="226"/>
      <c r="U1" s="226"/>
      <c r="V1" s="226"/>
      <c r="W1" s="226"/>
    </row>
    <row r="2" spans="2:26" ht="83.25" customHeight="1" thickTop="1" thickBot="1" x14ac:dyDescent="0.25">
      <c r="B2" s="103"/>
      <c r="C2" s="104" t="s">
        <v>208</v>
      </c>
      <c r="D2" s="105"/>
      <c r="E2" s="106"/>
      <c r="F2" s="106"/>
      <c r="G2" s="150"/>
      <c r="H2" s="107" t="s">
        <v>221</v>
      </c>
      <c r="I2" s="107" t="s">
        <v>222</v>
      </c>
      <c r="J2" s="107" t="s">
        <v>223</v>
      </c>
      <c r="K2" s="108" t="s">
        <v>1</v>
      </c>
      <c r="L2" s="38" t="s">
        <v>216</v>
      </c>
      <c r="M2" s="39"/>
      <c r="N2" s="40" t="s">
        <v>212</v>
      </c>
      <c r="O2" s="39"/>
      <c r="P2" s="41" t="s">
        <v>213</v>
      </c>
      <c r="Q2" s="39"/>
      <c r="R2" s="41" t="s">
        <v>214</v>
      </c>
      <c r="S2" s="39"/>
      <c r="T2" s="41" t="s">
        <v>220</v>
      </c>
      <c r="U2" s="39"/>
      <c r="V2" s="42" t="s">
        <v>215</v>
      </c>
      <c r="W2" s="43"/>
    </row>
    <row r="3" spans="2:26" ht="12" customHeight="1" thickTop="1" x14ac:dyDescent="0.2">
      <c r="B3" s="102"/>
      <c r="C3" s="33"/>
      <c r="D3" s="33"/>
      <c r="E3" s="33"/>
      <c r="F3" s="33"/>
      <c r="G3" s="151"/>
      <c r="H3" s="136"/>
      <c r="I3" s="137"/>
      <c r="J3" s="136"/>
      <c r="K3" s="127"/>
      <c r="L3" s="50"/>
      <c r="M3" s="78"/>
      <c r="N3" s="51"/>
      <c r="O3" s="78"/>
      <c r="P3" s="51"/>
      <c r="Q3" s="93"/>
      <c r="R3" s="51"/>
      <c r="S3" s="78"/>
      <c r="T3" s="51"/>
      <c r="U3" s="78"/>
      <c r="V3" s="51"/>
      <c r="W3" s="98"/>
      <c r="X3" s="1"/>
      <c r="Y3" s="1"/>
      <c r="Z3" s="1"/>
    </row>
    <row r="4" spans="2:26" ht="12" customHeight="1" x14ac:dyDescent="0.2">
      <c r="B4" s="11"/>
      <c r="C4" s="28" t="s">
        <v>84</v>
      </c>
      <c r="D4" s="27"/>
      <c r="E4" s="27"/>
      <c r="F4" s="27"/>
      <c r="G4" s="152"/>
      <c r="H4" s="138"/>
      <c r="I4" s="76"/>
      <c r="J4" s="138"/>
      <c r="K4" s="128"/>
      <c r="L4" s="52"/>
      <c r="M4" s="79"/>
      <c r="N4" s="53"/>
      <c r="O4" s="79"/>
      <c r="P4" s="53"/>
      <c r="Q4" s="82"/>
      <c r="R4" s="53"/>
      <c r="S4" s="79"/>
      <c r="T4" s="53"/>
      <c r="U4" s="79"/>
      <c r="V4" s="53"/>
      <c r="W4" s="25"/>
      <c r="X4" s="1"/>
      <c r="Y4" s="1"/>
      <c r="Z4" s="1"/>
    </row>
    <row r="5" spans="2:26" ht="12" customHeight="1" x14ac:dyDescent="0.2">
      <c r="B5" s="11">
        <v>703</v>
      </c>
      <c r="C5" s="27"/>
      <c r="D5" s="27" t="s">
        <v>85</v>
      </c>
      <c r="E5" s="27"/>
      <c r="F5" s="27"/>
      <c r="G5" s="152"/>
      <c r="H5" s="138">
        <v>70020</v>
      </c>
      <c r="I5" s="138"/>
      <c r="J5" s="138"/>
      <c r="K5" s="128">
        <f>SUM(H5:J5)</f>
        <v>70020</v>
      </c>
      <c r="L5" s="52"/>
      <c r="M5" s="79"/>
      <c r="N5" s="53"/>
      <c r="O5" s="79"/>
      <c r="P5" s="53"/>
      <c r="Q5" s="82"/>
      <c r="R5" s="53"/>
      <c r="S5" s="79"/>
      <c r="T5" s="53"/>
      <c r="U5" s="79"/>
      <c r="V5" s="55"/>
      <c r="W5" s="25"/>
      <c r="X5" s="1"/>
      <c r="Y5" s="1"/>
      <c r="Z5" s="1"/>
    </row>
    <row r="6" spans="2:26" s="6" customFormat="1" ht="12" customHeight="1" x14ac:dyDescent="0.2">
      <c r="B6" s="12">
        <v>704</v>
      </c>
      <c r="C6" s="29"/>
      <c r="D6" s="27" t="s">
        <v>86</v>
      </c>
      <c r="E6" s="29"/>
      <c r="F6" s="29"/>
      <c r="G6" s="153"/>
      <c r="H6" s="138"/>
      <c r="I6" s="138"/>
      <c r="J6" s="139"/>
      <c r="K6" s="128">
        <f>SUM(H6:J6)</f>
        <v>0</v>
      </c>
      <c r="L6" s="56"/>
      <c r="M6" s="80"/>
      <c r="N6" s="55"/>
      <c r="O6" s="80"/>
      <c r="P6" s="55"/>
      <c r="Q6" s="94"/>
      <c r="R6" s="55"/>
      <c r="S6" s="80"/>
      <c r="T6" s="55"/>
      <c r="U6" s="80"/>
      <c r="V6" s="55"/>
      <c r="W6" s="45"/>
      <c r="X6" s="7"/>
      <c r="Y6" s="7"/>
      <c r="Z6" s="7"/>
    </row>
    <row r="7" spans="2:26" s="6" customFormat="1" ht="12" customHeight="1" x14ac:dyDescent="0.2">
      <c r="B7" s="231">
        <v>705</v>
      </c>
      <c r="C7" s="29"/>
      <c r="D7" s="27"/>
      <c r="E7" s="27" t="s">
        <v>87</v>
      </c>
      <c r="F7" s="29"/>
      <c r="G7" s="153"/>
      <c r="H7" s="140">
        <f>SUM(H5:H6)</f>
        <v>70020</v>
      </c>
      <c r="I7" s="140">
        <f>SUM(I5:I6)</f>
        <v>0</v>
      </c>
      <c r="J7" s="140">
        <f>SUM(J5:J6)</f>
        <v>0</v>
      </c>
      <c r="K7" s="129">
        <f>SUM(K5:K6)</f>
        <v>70020</v>
      </c>
      <c r="L7" s="57"/>
      <c r="M7" s="80"/>
      <c r="N7" s="77"/>
      <c r="O7" s="80"/>
      <c r="P7" s="53">
        <f>+K7</f>
        <v>70020</v>
      </c>
      <c r="Q7" s="82" t="s">
        <v>8</v>
      </c>
      <c r="R7" s="55"/>
      <c r="S7" s="80"/>
      <c r="T7" s="55"/>
      <c r="U7" s="80"/>
      <c r="V7" s="53"/>
      <c r="W7" s="45"/>
      <c r="X7" s="7"/>
      <c r="Y7" s="7"/>
      <c r="Z7" s="7"/>
    </row>
    <row r="8" spans="2:26" s="6" customFormat="1" ht="12" customHeight="1" x14ac:dyDescent="0.2">
      <c r="B8" s="12"/>
      <c r="C8" s="29"/>
      <c r="D8" s="27"/>
      <c r="E8" s="27"/>
      <c r="F8" s="29"/>
      <c r="G8" s="153"/>
      <c r="H8" s="141"/>
      <c r="I8" s="141"/>
      <c r="J8" s="141"/>
      <c r="K8" s="127"/>
      <c r="L8" s="58"/>
      <c r="M8" s="80"/>
      <c r="N8" s="77"/>
      <c r="O8" s="80"/>
      <c r="P8" s="53"/>
      <c r="Q8" s="82"/>
      <c r="R8" s="55"/>
      <c r="S8" s="80"/>
      <c r="T8" s="55"/>
      <c r="U8" s="80"/>
      <c r="V8" s="53"/>
      <c r="W8" s="45"/>
      <c r="X8" s="7"/>
      <c r="Y8" s="7"/>
      <c r="Z8" s="7"/>
    </row>
    <row r="9" spans="2:26" ht="12" customHeight="1" x14ac:dyDescent="0.2">
      <c r="B9" s="11">
        <v>706</v>
      </c>
      <c r="C9" s="27"/>
      <c r="D9" s="27" t="s">
        <v>189</v>
      </c>
      <c r="E9" s="27"/>
      <c r="F9" s="27"/>
      <c r="G9" s="152"/>
      <c r="H9" s="138">
        <v>106447</v>
      </c>
      <c r="I9" s="138">
        <v>211473</v>
      </c>
      <c r="J9" s="138">
        <v>62422</v>
      </c>
      <c r="K9" s="128">
        <f t="shared" ref="K9:K19" si="0">SUM(H9:J9)</f>
        <v>380342</v>
      </c>
      <c r="L9" s="52"/>
      <c r="M9" s="79"/>
      <c r="N9" s="53"/>
      <c r="O9" s="79"/>
      <c r="P9" s="53"/>
      <c r="Q9" s="82"/>
      <c r="R9" s="53"/>
      <c r="S9" s="79"/>
      <c r="T9" s="53"/>
      <c r="U9" s="79"/>
      <c r="V9" s="53"/>
      <c r="W9" s="25"/>
      <c r="X9" s="1"/>
      <c r="Y9" s="1"/>
      <c r="Z9" s="1"/>
    </row>
    <row r="10" spans="2:26" ht="12" customHeight="1" x14ac:dyDescent="0.2">
      <c r="B10" s="11">
        <v>706.1</v>
      </c>
      <c r="C10" s="27"/>
      <c r="D10" s="27" t="s">
        <v>184</v>
      </c>
      <c r="E10" s="27"/>
      <c r="F10" s="27"/>
      <c r="G10" s="152"/>
      <c r="H10" s="141"/>
      <c r="I10" s="138"/>
      <c r="J10" s="138">
        <v>53752</v>
      </c>
      <c r="K10" s="128">
        <f t="shared" si="0"/>
        <v>53752</v>
      </c>
      <c r="L10" s="52"/>
      <c r="M10" s="79"/>
      <c r="N10" s="53"/>
      <c r="O10" s="79"/>
      <c r="P10" s="53"/>
      <c r="Q10" s="82"/>
      <c r="R10" s="53"/>
      <c r="S10" s="79"/>
      <c r="T10" s="53"/>
      <c r="U10" s="79"/>
      <c r="V10" s="53">
        <f>K10</f>
        <v>53752</v>
      </c>
      <c r="W10" s="25" t="s">
        <v>7</v>
      </c>
      <c r="X10" s="1"/>
      <c r="Y10" s="1"/>
      <c r="Z10" s="1"/>
    </row>
    <row r="11" spans="2:26" ht="12" customHeight="1" x14ac:dyDescent="0.2">
      <c r="B11" s="11">
        <v>708</v>
      </c>
      <c r="C11" s="27"/>
      <c r="D11" s="27" t="s">
        <v>88</v>
      </c>
      <c r="E11" s="27"/>
      <c r="F11" s="27"/>
      <c r="G11" s="152"/>
      <c r="H11" s="138"/>
      <c r="I11" s="138"/>
      <c r="J11" s="138"/>
      <c r="K11" s="128">
        <f t="shared" si="0"/>
        <v>0</v>
      </c>
      <c r="L11" s="52"/>
      <c r="M11" s="79"/>
      <c r="N11" s="53"/>
      <c r="O11" s="79"/>
      <c r="P11" s="53"/>
      <c r="Q11" s="82"/>
      <c r="R11" s="53"/>
      <c r="S11" s="79"/>
      <c r="T11" s="53"/>
      <c r="U11" s="79"/>
      <c r="V11" s="53"/>
      <c r="W11" s="25"/>
      <c r="X11" s="1"/>
      <c r="Y11" s="1"/>
      <c r="Z11" s="1"/>
    </row>
    <row r="12" spans="2:26" ht="12" customHeight="1" x14ac:dyDescent="0.2">
      <c r="B12" s="11">
        <v>711</v>
      </c>
      <c r="C12" s="27"/>
      <c r="D12" s="27" t="s">
        <v>89</v>
      </c>
      <c r="E12" s="27"/>
      <c r="F12" s="27"/>
      <c r="G12" s="152"/>
      <c r="H12" s="138">
        <v>4299</v>
      </c>
      <c r="I12" s="138">
        <v>623</v>
      </c>
      <c r="J12" s="138"/>
      <c r="K12" s="128">
        <f t="shared" si="0"/>
        <v>4922</v>
      </c>
      <c r="L12" s="52"/>
      <c r="M12" s="79"/>
      <c r="N12" s="53"/>
      <c r="O12" s="79"/>
      <c r="P12" s="53"/>
      <c r="Q12" s="82"/>
      <c r="R12" s="53"/>
      <c r="S12" s="79"/>
      <c r="T12" s="53"/>
      <c r="U12" s="79"/>
      <c r="V12" s="53"/>
      <c r="W12" s="25"/>
      <c r="X12" s="1"/>
      <c r="Y12" s="1"/>
      <c r="Z12" s="1"/>
    </row>
    <row r="13" spans="2:26" ht="12" customHeight="1" x14ac:dyDescent="0.2">
      <c r="B13" s="11">
        <v>712</v>
      </c>
      <c r="C13" s="27"/>
      <c r="D13" s="27" t="s">
        <v>90</v>
      </c>
      <c r="E13" s="27"/>
      <c r="F13" s="27"/>
      <c r="G13" s="152"/>
      <c r="H13" s="138"/>
      <c r="I13" s="138"/>
      <c r="J13" s="138"/>
      <c r="K13" s="128">
        <f t="shared" si="0"/>
        <v>0</v>
      </c>
      <c r="L13" s="52"/>
      <c r="M13" s="79"/>
      <c r="N13" s="53"/>
      <c r="O13" s="79"/>
      <c r="P13" s="53"/>
      <c r="Q13" s="82"/>
      <c r="R13" s="53"/>
      <c r="S13" s="79"/>
      <c r="T13" s="53"/>
      <c r="U13" s="79"/>
      <c r="V13" s="55"/>
      <c r="W13" s="25"/>
      <c r="X13" s="1"/>
      <c r="Y13" s="1"/>
      <c r="Z13" s="1"/>
    </row>
    <row r="14" spans="2:26" ht="12" customHeight="1" x14ac:dyDescent="0.2">
      <c r="B14" s="11">
        <v>713</v>
      </c>
      <c r="C14" s="27"/>
      <c r="D14" s="27" t="s">
        <v>185</v>
      </c>
      <c r="E14" s="27"/>
      <c r="F14" s="27"/>
      <c r="G14" s="152"/>
      <c r="H14" s="138"/>
      <c r="I14" s="138"/>
      <c r="J14" s="138"/>
      <c r="K14" s="128">
        <f t="shared" si="0"/>
        <v>0</v>
      </c>
      <c r="L14" s="52"/>
      <c r="M14" s="79"/>
      <c r="N14" s="53"/>
      <c r="O14" s="79"/>
      <c r="P14" s="53"/>
      <c r="Q14" s="82"/>
      <c r="R14" s="53"/>
      <c r="S14" s="79"/>
      <c r="T14" s="53"/>
      <c r="U14" s="79"/>
      <c r="V14" s="55"/>
      <c r="W14" s="25"/>
      <c r="X14" s="1"/>
      <c r="Y14" s="1"/>
      <c r="Z14" s="1"/>
    </row>
    <row r="15" spans="2:26" ht="12" customHeight="1" x14ac:dyDescent="0.2">
      <c r="B15" s="11">
        <v>713.1</v>
      </c>
      <c r="C15" s="27"/>
      <c r="D15" s="27" t="s">
        <v>186</v>
      </c>
      <c r="E15" s="27"/>
      <c r="F15" s="27"/>
      <c r="G15" s="152"/>
      <c r="H15" s="138"/>
      <c r="I15" s="138"/>
      <c r="J15" s="138"/>
      <c r="K15" s="128">
        <f t="shared" si="0"/>
        <v>0</v>
      </c>
      <c r="L15" s="52"/>
      <c r="M15" s="79"/>
      <c r="N15" s="53"/>
      <c r="O15" s="79"/>
      <c r="P15" s="53"/>
      <c r="Q15" s="82"/>
      <c r="R15" s="53"/>
      <c r="S15" s="79"/>
      <c r="T15" s="53"/>
      <c r="U15" s="79"/>
      <c r="V15" s="55"/>
      <c r="W15" s="25"/>
      <c r="X15" s="1"/>
      <c r="Y15" s="1"/>
      <c r="Z15" s="1"/>
    </row>
    <row r="16" spans="2:26" s="6" customFormat="1" ht="12" customHeight="1" x14ac:dyDescent="0.2">
      <c r="B16" s="11">
        <v>714</v>
      </c>
      <c r="C16" s="29"/>
      <c r="D16" s="27" t="s">
        <v>91</v>
      </c>
      <c r="E16" s="29"/>
      <c r="F16" s="29"/>
      <c r="G16" s="153"/>
      <c r="H16" s="138"/>
      <c r="I16" s="138"/>
      <c r="J16" s="139"/>
      <c r="K16" s="128">
        <f t="shared" si="0"/>
        <v>0</v>
      </c>
      <c r="L16" s="56"/>
      <c r="M16" s="80"/>
      <c r="N16" s="55"/>
      <c r="O16" s="80"/>
      <c r="P16" s="55"/>
      <c r="Q16" s="94"/>
      <c r="R16" s="55"/>
      <c r="S16" s="80"/>
      <c r="T16" s="55"/>
      <c r="U16" s="80"/>
      <c r="V16" s="55"/>
      <c r="W16" s="45"/>
      <c r="X16" s="7"/>
      <c r="Y16" s="7"/>
      <c r="Z16" s="7"/>
    </row>
    <row r="17" spans="2:26" s="6" customFormat="1" ht="12" customHeight="1" x14ac:dyDescent="0.2">
      <c r="B17" s="11">
        <v>715</v>
      </c>
      <c r="C17" s="29"/>
      <c r="D17" s="27" t="s">
        <v>92</v>
      </c>
      <c r="E17" s="29"/>
      <c r="F17" s="29"/>
      <c r="G17" s="153"/>
      <c r="H17" s="138">
        <v>570</v>
      </c>
      <c r="I17" s="138"/>
      <c r="J17" s="139"/>
      <c r="K17" s="128">
        <f t="shared" si="0"/>
        <v>570</v>
      </c>
      <c r="L17" s="56"/>
      <c r="M17" s="80"/>
      <c r="N17" s="55"/>
      <c r="O17" s="80"/>
      <c r="P17" s="55"/>
      <c r="Q17" s="94"/>
      <c r="R17" s="55"/>
      <c r="S17" s="80"/>
      <c r="T17" s="55"/>
      <c r="U17" s="80"/>
      <c r="V17" s="55"/>
      <c r="W17" s="45"/>
      <c r="X17" s="7"/>
      <c r="Y17" s="7"/>
      <c r="Z17" s="7"/>
    </row>
    <row r="18" spans="2:26" s="6" customFormat="1" ht="12" customHeight="1" x14ac:dyDescent="0.2">
      <c r="B18" s="11">
        <v>716</v>
      </c>
      <c r="C18" s="29"/>
      <c r="D18" s="27" t="s">
        <v>93</v>
      </c>
      <c r="E18" s="29"/>
      <c r="F18" s="29"/>
      <c r="G18" s="153"/>
      <c r="H18" s="142"/>
      <c r="I18" s="142"/>
      <c r="J18" s="142"/>
      <c r="K18" s="128">
        <f t="shared" si="0"/>
        <v>0</v>
      </c>
      <c r="L18" s="56"/>
      <c r="M18" s="80"/>
      <c r="N18" s="55"/>
      <c r="O18" s="80"/>
      <c r="P18" s="55"/>
      <c r="Q18" s="94"/>
      <c r="R18" s="55"/>
      <c r="S18" s="80"/>
      <c r="T18" s="55"/>
      <c r="U18" s="80"/>
      <c r="V18" s="55"/>
      <c r="W18" s="45"/>
      <c r="X18" s="7"/>
      <c r="Y18" s="7"/>
      <c r="Z18" s="7"/>
    </row>
    <row r="19" spans="2:26" s="6" customFormat="1" ht="12" customHeight="1" x14ac:dyDescent="0.2">
      <c r="B19" s="11">
        <v>720</v>
      </c>
      <c r="C19" s="29"/>
      <c r="D19" s="27" t="s">
        <v>94</v>
      </c>
      <c r="E19" s="29"/>
      <c r="F19" s="29"/>
      <c r="G19" s="153"/>
      <c r="H19" s="138"/>
      <c r="I19" s="139"/>
      <c r="J19" s="139"/>
      <c r="K19" s="128">
        <f t="shared" si="0"/>
        <v>0</v>
      </c>
      <c r="L19" s="56"/>
      <c r="M19" s="80"/>
      <c r="N19" s="55"/>
      <c r="O19" s="80"/>
      <c r="P19" s="55"/>
      <c r="Q19" s="94"/>
      <c r="R19" s="55"/>
      <c r="S19" s="80"/>
      <c r="T19" s="55"/>
      <c r="U19" s="80"/>
      <c r="V19" s="55"/>
      <c r="W19" s="45"/>
      <c r="X19" s="7"/>
      <c r="Y19" s="7"/>
      <c r="Z19" s="7"/>
    </row>
    <row r="20" spans="2:26" s="6" customFormat="1" ht="12" customHeight="1" x14ac:dyDescent="0.2">
      <c r="B20" s="11"/>
      <c r="C20" s="29"/>
      <c r="D20" s="27"/>
      <c r="E20" s="29"/>
      <c r="F20" s="29"/>
      <c r="G20" s="153"/>
      <c r="H20" s="143"/>
      <c r="I20" s="144"/>
      <c r="J20" s="144"/>
      <c r="K20" s="130"/>
      <c r="L20" s="56"/>
      <c r="M20" s="80"/>
      <c r="N20" s="55"/>
      <c r="O20" s="80"/>
      <c r="P20" s="55"/>
      <c r="Q20" s="94"/>
      <c r="R20" s="55"/>
      <c r="S20" s="80"/>
      <c r="T20" s="55"/>
      <c r="U20" s="80"/>
      <c r="V20" s="53"/>
      <c r="W20" s="45"/>
      <c r="X20" s="7"/>
      <c r="Y20" s="7"/>
      <c r="Z20" s="7"/>
    </row>
    <row r="21" spans="2:26" ht="12" customHeight="1" x14ac:dyDescent="0.2">
      <c r="B21" s="13">
        <v>700</v>
      </c>
      <c r="C21" s="28" t="s">
        <v>95</v>
      </c>
      <c r="D21" s="27"/>
      <c r="E21" s="27"/>
      <c r="F21" s="27"/>
      <c r="G21" s="152"/>
      <c r="H21" s="140">
        <f>+SUM(H7:H19)</f>
        <v>181336</v>
      </c>
      <c r="I21" s="140">
        <f>+SUM(I7:I19)</f>
        <v>212096</v>
      </c>
      <c r="J21" s="140">
        <f>+SUM(J7:J19)</f>
        <v>116174</v>
      </c>
      <c r="K21" s="129">
        <f>+SUM(K7:K19)</f>
        <v>509606</v>
      </c>
      <c r="L21" s="52"/>
      <c r="M21" s="79"/>
      <c r="N21" s="53"/>
      <c r="O21" s="79"/>
      <c r="P21" s="53"/>
      <c r="Q21" s="82"/>
      <c r="R21" s="53"/>
      <c r="S21" s="79"/>
      <c r="T21" s="53"/>
      <c r="U21" s="79"/>
      <c r="V21" s="53"/>
      <c r="W21" s="25"/>
      <c r="X21" s="1"/>
      <c r="Y21" s="1"/>
      <c r="Z21" s="1"/>
    </row>
    <row r="22" spans="2:26" ht="12" customHeight="1" x14ac:dyDescent="0.2">
      <c r="B22" s="11"/>
      <c r="C22" s="27"/>
      <c r="D22" s="27"/>
      <c r="E22" s="27"/>
      <c r="F22" s="27"/>
      <c r="G22" s="152"/>
      <c r="H22" s="145"/>
      <c r="I22" s="144"/>
      <c r="J22" s="145"/>
      <c r="K22" s="127"/>
      <c r="L22" s="52"/>
      <c r="M22" s="79"/>
      <c r="N22" s="53"/>
      <c r="O22" s="79"/>
      <c r="P22" s="53"/>
      <c r="Q22" s="82"/>
      <c r="R22" s="53"/>
      <c r="S22" s="79"/>
      <c r="T22" s="53"/>
      <c r="U22" s="79"/>
      <c r="V22" s="53"/>
      <c r="W22" s="25"/>
      <c r="X22" s="1"/>
      <c r="Y22" s="1"/>
      <c r="Z22" s="1"/>
    </row>
    <row r="23" spans="2:26" ht="12" customHeight="1" x14ac:dyDescent="0.2">
      <c r="B23" s="11"/>
      <c r="C23" s="28" t="s">
        <v>96</v>
      </c>
      <c r="D23" s="27"/>
      <c r="E23" s="27"/>
      <c r="F23" s="27"/>
      <c r="G23" s="152"/>
      <c r="H23" s="138"/>
      <c r="I23" s="11"/>
      <c r="J23" s="138"/>
      <c r="K23" s="128"/>
      <c r="L23" s="52"/>
      <c r="M23" s="79"/>
      <c r="N23" s="53"/>
      <c r="O23" s="79"/>
      <c r="P23" s="53"/>
      <c r="Q23" s="82"/>
      <c r="R23" s="53"/>
      <c r="S23" s="79"/>
      <c r="T23" s="53"/>
      <c r="U23" s="79"/>
      <c r="V23" s="53"/>
      <c r="W23" s="25"/>
      <c r="X23" s="1"/>
      <c r="Y23" s="1"/>
      <c r="Z23" s="1"/>
    </row>
    <row r="24" spans="2:26" ht="12" customHeight="1" x14ac:dyDescent="0.2">
      <c r="B24" s="11"/>
      <c r="C24" s="27"/>
      <c r="D24" s="27"/>
      <c r="E24" s="27"/>
      <c r="F24" s="27"/>
      <c r="G24" s="152"/>
      <c r="H24" s="138"/>
      <c r="I24" s="145"/>
      <c r="J24" s="138"/>
      <c r="K24" s="128"/>
      <c r="L24" s="52"/>
      <c r="M24" s="79"/>
      <c r="N24" s="53"/>
      <c r="O24" s="79"/>
      <c r="P24" s="53"/>
      <c r="Q24" s="82"/>
      <c r="R24" s="53"/>
      <c r="S24" s="79"/>
      <c r="T24" s="53"/>
      <c r="U24" s="79"/>
      <c r="V24" s="53"/>
      <c r="W24" s="25"/>
      <c r="X24" s="1"/>
      <c r="Y24" s="1"/>
      <c r="Z24" s="1"/>
    </row>
    <row r="25" spans="2:26" ht="12" customHeight="1" x14ac:dyDescent="0.2">
      <c r="B25" s="11"/>
      <c r="C25" s="27"/>
      <c r="D25" s="27"/>
      <c r="E25" s="28" t="s">
        <v>97</v>
      </c>
      <c r="F25" s="27"/>
      <c r="G25" s="152"/>
      <c r="H25" s="138"/>
      <c r="I25" s="138"/>
      <c r="J25" s="138"/>
      <c r="K25" s="128"/>
      <c r="L25" s="52"/>
      <c r="M25" s="79"/>
      <c r="N25" s="53"/>
      <c r="O25" s="79"/>
      <c r="P25" s="53"/>
      <c r="Q25" s="82"/>
      <c r="R25" s="53"/>
      <c r="S25" s="79"/>
      <c r="T25" s="53"/>
      <c r="U25" s="79"/>
      <c r="V25" s="53"/>
      <c r="W25" s="25"/>
      <c r="X25" s="1"/>
      <c r="Y25" s="1"/>
      <c r="Z25" s="1"/>
    </row>
    <row r="26" spans="2:26" ht="12" hidden="1" customHeight="1" x14ac:dyDescent="0.2">
      <c r="B26" s="11"/>
      <c r="C26" s="27"/>
      <c r="D26" s="27"/>
      <c r="E26" s="27"/>
      <c r="F26" s="27"/>
      <c r="G26" s="152"/>
      <c r="H26" s="138"/>
      <c r="I26" s="138"/>
      <c r="J26" s="138"/>
      <c r="K26" s="128"/>
      <c r="L26" s="52"/>
      <c r="M26" s="79"/>
      <c r="N26" s="53"/>
      <c r="O26" s="79"/>
      <c r="P26" s="53"/>
      <c r="Q26" s="82"/>
      <c r="R26" s="53"/>
      <c r="S26" s="79"/>
      <c r="T26" s="53"/>
      <c r="U26" s="79"/>
      <c r="V26" s="53"/>
      <c r="W26" s="25"/>
      <c r="X26" s="1"/>
      <c r="Y26" s="1"/>
      <c r="Z26" s="1"/>
    </row>
    <row r="27" spans="2:26" ht="12" customHeight="1" x14ac:dyDescent="0.2">
      <c r="B27" s="11">
        <v>911</v>
      </c>
      <c r="C27" s="27"/>
      <c r="D27" s="27"/>
      <c r="E27" s="27" t="s">
        <v>98</v>
      </c>
      <c r="F27" s="27"/>
      <c r="G27" s="152"/>
      <c r="H27" s="138">
        <v>47835</v>
      </c>
      <c r="I27" s="138">
        <v>22200</v>
      </c>
      <c r="J27" s="138"/>
      <c r="K27" s="128">
        <f t="shared" ref="K27:K32" si="1">SUM(H27:J27)</f>
        <v>70035</v>
      </c>
      <c r="L27" s="52"/>
      <c r="M27" s="79"/>
      <c r="N27" s="53"/>
      <c r="O27" s="79"/>
      <c r="P27" s="61"/>
      <c r="Q27" s="82"/>
      <c r="R27" s="53"/>
      <c r="S27" s="79"/>
      <c r="T27" s="53">
        <f t="shared" ref="T27:T32" si="2">ROUND($H27*0.34,0)</f>
        <v>16264</v>
      </c>
      <c r="U27" s="79" t="s">
        <v>7</v>
      </c>
      <c r="V27" s="53"/>
      <c r="W27" s="25"/>
      <c r="X27" s="1"/>
      <c r="Y27" s="1"/>
      <c r="Z27" s="1"/>
    </row>
    <row r="28" spans="2:26" ht="12" customHeight="1" x14ac:dyDescent="0.2">
      <c r="B28" s="11">
        <v>912</v>
      </c>
      <c r="C28" s="27"/>
      <c r="D28" s="27"/>
      <c r="E28" s="27" t="s">
        <v>99</v>
      </c>
      <c r="F28" s="27"/>
      <c r="G28" s="152"/>
      <c r="H28" s="138">
        <v>3441</v>
      </c>
      <c r="I28" s="138">
        <v>2716</v>
      </c>
      <c r="J28" s="138"/>
      <c r="K28" s="128">
        <f t="shared" si="1"/>
        <v>6157</v>
      </c>
      <c r="L28" s="52"/>
      <c r="M28" s="79"/>
      <c r="N28" s="53"/>
      <c r="O28" s="79"/>
      <c r="P28" s="61"/>
      <c r="Q28" s="82"/>
      <c r="R28" s="53"/>
      <c r="S28" s="79"/>
      <c r="T28" s="53">
        <f t="shared" si="2"/>
        <v>1170</v>
      </c>
      <c r="U28" s="79" t="s">
        <v>7</v>
      </c>
      <c r="V28" s="53"/>
      <c r="W28" s="25"/>
      <c r="X28" s="1"/>
      <c r="Y28" s="1"/>
      <c r="Z28" s="1"/>
    </row>
    <row r="29" spans="2:26" ht="12" customHeight="1" x14ac:dyDescent="0.2">
      <c r="B29" s="11">
        <v>913</v>
      </c>
      <c r="C29" s="27"/>
      <c r="D29" s="27"/>
      <c r="E29" s="27" t="s">
        <v>100</v>
      </c>
      <c r="F29" s="27"/>
      <c r="G29" s="152"/>
      <c r="H29" s="138">
        <v>0</v>
      </c>
      <c r="I29" s="138"/>
      <c r="J29" s="138"/>
      <c r="K29" s="128">
        <f t="shared" si="1"/>
        <v>0</v>
      </c>
      <c r="L29" s="52"/>
      <c r="M29" s="79"/>
      <c r="N29" s="53"/>
      <c r="O29" s="79"/>
      <c r="P29" s="61"/>
      <c r="Q29" s="82"/>
      <c r="R29" s="53"/>
      <c r="S29" s="79"/>
      <c r="T29" s="53">
        <f t="shared" si="2"/>
        <v>0</v>
      </c>
      <c r="U29" s="79" t="s">
        <v>7</v>
      </c>
      <c r="V29" s="53"/>
      <c r="W29" s="25"/>
      <c r="X29" s="1"/>
      <c r="Y29" s="1"/>
      <c r="Z29" s="1"/>
    </row>
    <row r="30" spans="2:26" ht="12" customHeight="1" x14ac:dyDescent="0.2">
      <c r="B30" s="11">
        <v>914</v>
      </c>
      <c r="C30" s="27"/>
      <c r="D30" s="27"/>
      <c r="E30" s="27" t="s">
        <v>101</v>
      </c>
      <c r="F30" s="27"/>
      <c r="G30" s="152"/>
      <c r="H30" s="138">
        <v>0</v>
      </c>
      <c r="I30" s="138"/>
      <c r="J30" s="138"/>
      <c r="K30" s="128">
        <f t="shared" si="1"/>
        <v>0</v>
      </c>
      <c r="L30" s="52"/>
      <c r="M30" s="79"/>
      <c r="N30" s="53"/>
      <c r="O30" s="79"/>
      <c r="P30" s="61"/>
      <c r="Q30" s="82"/>
      <c r="R30" s="53"/>
      <c r="S30" s="79"/>
      <c r="T30" s="53">
        <f t="shared" si="2"/>
        <v>0</v>
      </c>
      <c r="U30" s="79" t="s">
        <v>7</v>
      </c>
      <c r="V30" s="53"/>
      <c r="W30" s="25"/>
      <c r="X30" s="1"/>
      <c r="Y30" s="1"/>
      <c r="Z30" s="1"/>
    </row>
    <row r="31" spans="2:26" ht="12" customHeight="1" x14ac:dyDescent="0.2">
      <c r="B31" s="11">
        <v>915</v>
      </c>
      <c r="C31" s="27"/>
      <c r="D31" s="27"/>
      <c r="E31" s="27" t="s">
        <v>102</v>
      </c>
      <c r="F31" s="27"/>
      <c r="G31" s="152"/>
      <c r="H31" s="138">
        <v>8852</v>
      </c>
      <c r="I31" s="138">
        <v>1698</v>
      </c>
      <c r="J31" s="138"/>
      <c r="K31" s="128">
        <f t="shared" si="1"/>
        <v>10550</v>
      </c>
      <c r="L31" s="52"/>
      <c r="M31" s="79"/>
      <c r="N31" s="53"/>
      <c r="O31" s="79"/>
      <c r="P31" s="61"/>
      <c r="Q31" s="82"/>
      <c r="R31" s="53"/>
      <c r="S31" s="79"/>
      <c r="T31" s="53">
        <f t="shared" si="2"/>
        <v>3010</v>
      </c>
      <c r="U31" s="79" t="s">
        <v>7</v>
      </c>
      <c r="V31" s="53"/>
      <c r="W31" s="25"/>
      <c r="X31" s="1"/>
      <c r="Y31" s="1"/>
      <c r="Z31" s="1"/>
    </row>
    <row r="32" spans="2:26" ht="12" customHeight="1" x14ac:dyDescent="0.2">
      <c r="B32" s="11">
        <v>916</v>
      </c>
      <c r="C32" s="27"/>
      <c r="D32" s="27"/>
      <c r="E32" s="27" t="s">
        <v>103</v>
      </c>
      <c r="F32" s="27"/>
      <c r="G32" s="152"/>
      <c r="H32" s="138">
        <v>11964</v>
      </c>
      <c r="I32" s="138">
        <v>6300</v>
      </c>
      <c r="J32" s="138"/>
      <c r="K32" s="128">
        <f t="shared" si="1"/>
        <v>18264</v>
      </c>
      <c r="L32" s="52"/>
      <c r="M32" s="79"/>
      <c r="N32" s="53"/>
      <c r="O32" s="79"/>
      <c r="P32" s="61"/>
      <c r="Q32" s="82"/>
      <c r="R32" s="53"/>
      <c r="S32" s="79"/>
      <c r="T32" s="53">
        <f t="shared" si="2"/>
        <v>4068</v>
      </c>
      <c r="U32" s="79" t="s">
        <v>7</v>
      </c>
      <c r="V32" s="53"/>
      <c r="W32" s="25"/>
      <c r="X32" s="1"/>
      <c r="Y32" s="1"/>
      <c r="Z32" s="1"/>
    </row>
    <row r="33" spans="2:26" ht="12" customHeight="1" x14ac:dyDescent="0.2">
      <c r="B33" s="11"/>
      <c r="C33" s="27"/>
      <c r="D33" s="27"/>
      <c r="E33" s="27"/>
      <c r="F33" s="27"/>
      <c r="G33" s="152" t="s">
        <v>205</v>
      </c>
      <c r="H33" s="205">
        <f>SUM(H27:H32)</f>
        <v>72092</v>
      </c>
      <c r="I33" s="138">
        <f>SUM(I27:I32)</f>
        <v>32914</v>
      </c>
      <c r="J33" s="138">
        <f>SUM(J27:J32)</f>
        <v>0</v>
      </c>
      <c r="K33" s="128">
        <f>SUM(K27:K32)</f>
        <v>105006</v>
      </c>
      <c r="L33" s="52"/>
      <c r="M33" s="79"/>
      <c r="N33" s="53"/>
      <c r="O33" s="79"/>
      <c r="P33" s="53"/>
      <c r="Q33" s="82"/>
      <c r="R33" s="53"/>
      <c r="S33" s="79"/>
      <c r="T33" s="53">
        <f>SUM(T27:T32)</f>
        <v>24512</v>
      </c>
      <c r="U33" s="79"/>
      <c r="V33" s="53"/>
      <c r="W33" s="25"/>
      <c r="X33" s="1"/>
      <c r="Y33" s="1"/>
      <c r="Z33" s="1"/>
    </row>
    <row r="34" spans="2:26" ht="12" customHeight="1" x14ac:dyDescent="0.2">
      <c r="B34" s="11"/>
      <c r="C34" s="27"/>
      <c r="D34" s="27"/>
      <c r="E34" s="28" t="s">
        <v>104</v>
      </c>
      <c r="F34" s="27"/>
      <c r="G34" s="152"/>
      <c r="H34" s="205"/>
      <c r="I34" s="138"/>
      <c r="J34" s="138"/>
      <c r="K34" s="128"/>
      <c r="L34" s="52"/>
      <c r="M34" s="79"/>
      <c r="N34" s="53"/>
      <c r="O34" s="79"/>
      <c r="P34" s="53"/>
      <c r="Q34" s="82"/>
      <c r="R34" s="53"/>
      <c r="S34" s="79"/>
      <c r="T34" s="53"/>
      <c r="U34" s="79"/>
      <c r="V34" s="53"/>
      <c r="W34" s="25"/>
      <c r="X34" s="1"/>
      <c r="Y34" s="1"/>
      <c r="Z34" s="1"/>
    </row>
    <row r="35" spans="2:26" ht="12" hidden="1" customHeight="1" x14ac:dyDescent="0.2">
      <c r="B35" s="11"/>
      <c r="C35" s="27"/>
      <c r="D35" s="27"/>
      <c r="E35" s="27"/>
      <c r="F35" s="27"/>
      <c r="G35" s="152"/>
      <c r="H35" s="205"/>
      <c r="I35" s="138"/>
      <c r="J35" s="138"/>
      <c r="K35" s="128"/>
      <c r="L35" s="52"/>
      <c r="M35" s="79"/>
      <c r="N35" s="53"/>
      <c r="O35" s="79"/>
      <c r="P35" s="53"/>
      <c r="Q35" s="82"/>
      <c r="R35" s="53"/>
      <c r="S35" s="79"/>
      <c r="T35" s="53"/>
      <c r="U35" s="79"/>
      <c r="V35" s="53"/>
      <c r="W35" s="25"/>
      <c r="X35" s="1"/>
      <c r="Y35" s="1"/>
      <c r="Z35" s="1"/>
    </row>
    <row r="36" spans="2:26" ht="12" customHeight="1" x14ac:dyDescent="0.2">
      <c r="B36" s="11">
        <v>921</v>
      </c>
      <c r="C36" s="27"/>
      <c r="D36" s="27"/>
      <c r="E36" s="27"/>
      <c r="F36" s="27" t="s">
        <v>105</v>
      </c>
      <c r="G36" s="152"/>
      <c r="H36" s="205">
        <v>0</v>
      </c>
      <c r="I36" s="138"/>
      <c r="J36" s="138"/>
      <c r="K36" s="128">
        <f>SUM(H36:J36)</f>
        <v>0</v>
      </c>
      <c r="L36" s="52"/>
      <c r="M36" s="79"/>
      <c r="N36" s="53"/>
      <c r="O36" s="79"/>
      <c r="P36" s="61"/>
      <c r="Q36" s="82"/>
      <c r="R36" s="53"/>
      <c r="S36" s="79"/>
      <c r="T36" s="53">
        <f>ROUND($H36*0.1,0)</f>
        <v>0</v>
      </c>
      <c r="U36" s="79" t="s">
        <v>7</v>
      </c>
      <c r="V36" s="53"/>
      <c r="W36" s="25"/>
      <c r="X36" s="1"/>
      <c r="Y36" s="1"/>
      <c r="Z36" s="1"/>
    </row>
    <row r="37" spans="2:26" ht="12" customHeight="1" x14ac:dyDescent="0.2">
      <c r="B37" s="11">
        <v>922</v>
      </c>
      <c r="C37" s="27"/>
      <c r="D37" s="27"/>
      <c r="E37" s="27"/>
      <c r="F37" s="27" t="s">
        <v>106</v>
      </c>
      <c r="G37" s="152"/>
      <c r="H37" s="205">
        <v>0</v>
      </c>
      <c r="I37" s="138"/>
      <c r="J37" s="138"/>
      <c r="K37" s="128">
        <f>SUM(H37:J37)</f>
        <v>0</v>
      </c>
      <c r="L37" s="52"/>
      <c r="M37" s="79"/>
      <c r="N37" s="53"/>
      <c r="O37" s="79"/>
      <c r="P37" s="61"/>
      <c r="Q37" s="82"/>
      <c r="R37" s="53"/>
      <c r="S37" s="79"/>
      <c r="T37" s="53">
        <f>ROUND($H37*0.1,0)</f>
        <v>0</v>
      </c>
      <c r="U37" s="79" t="s">
        <v>7</v>
      </c>
      <c r="V37" s="53"/>
      <c r="W37" s="25"/>
      <c r="X37" s="1"/>
      <c r="Y37" s="1"/>
      <c r="Z37" s="1"/>
    </row>
    <row r="38" spans="2:26" ht="12" customHeight="1" x14ac:dyDescent="0.2">
      <c r="B38" s="11">
        <v>923</v>
      </c>
      <c r="C38" s="27"/>
      <c r="D38" s="27"/>
      <c r="E38" s="27"/>
      <c r="F38" s="27" t="s">
        <v>107</v>
      </c>
      <c r="G38" s="152"/>
      <c r="H38" s="205">
        <v>0</v>
      </c>
      <c r="I38" s="138"/>
      <c r="J38" s="138"/>
      <c r="K38" s="128">
        <f>SUM(H38:J38)</f>
        <v>0</v>
      </c>
      <c r="L38" s="52"/>
      <c r="M38" s="79"/>
      <c r="N38" s="53"/>
      <c r="O38" s="79"/>
      <c r="P38" s="61"/>
      <c r="Q38" s="82"/>
      <c r="R38" s="53"/>
      <c r="S38" s="79"/>
      <c r="T38" s="53">
        <f>ROUND($H38*0.1,0)</f>
        <v>0</v>
      </c>
      <c r="U38" s="79" t="s">
        <v>7</v>
      </c>
      <c r="V38" s="53"/>
      <c r="W38" s="25"/>
      <c r="X38" s="1"/>
      <c r="Y38" s="1"/>
      <c r="Z38" s="1"/>
    </row>
    <row r="39" spans="2:26" ht="12" customHeight="1" x14ac:dyDescent="0.2">
      <c r="B39" s="11">
        <v>924</v>
      </c>
      <c r="C39" s="27"/>
      <c r="D39" s="27"/>
      <c r="E39" s="27"/>
      <c r="F39" s="27" t="s">
        <v>108</v>
      </c>
      <c r="G39" s="152"/>
      <c r="H39" s="205">
        <v>333</v>
      </c>
      <c r="I39" s="138"/>
      <c r="J39" s="138"/>
      <c r="K39" s="128">
        <v>0</v>
      </c>
      <c r="L39" s="52"/>
      <c r="M39" s="79"/>
      <c r="N39" s="53"/>
      <c r="O39" s="79"/>
      <c r="P39" s="61"/>
      <c r="Q39" s="82"/>
      <c r="R39" s="53"/>
      <c r="S39" s="79"/>
      <c r="T39" s="53">
        <f>ROUND($H39*0.1,0)</f>
        <v>33</v>
      </c>
      <c r="U39" s="79" t="s">
        <v>7</v>
      </c>
      <c r="V39" s="53"/>
      <c r="W39" s="25"/>
      <c r="X39" s="1"/>
      <c r="Y39" s="1"/>
      <c r="Z39" s="1"/>
    </row>
    <row r="40" spans="2:26" ht="12" customHeight="1" x14ac:dyDescent="0.2">
      <c r="B40" s="11"/>
      <c r="C40" s="27"/>
      <c r="D40" s="27"/>
      <c r="E40" s="27"/>
      <c r="F40" s="27"/>
      <c r="G40" s="152" t="s">
        <v>205</v>
      </c>
      <c r="H40" s="205">
        <f>SUM(H36:H39)</f>
        <v>333</v>
      </c>
      <c r="I40" s="138">
        <f>SUM(I36:I39)</f>
        <v>0</v>
      </c>
      <c r="J40" s="138">
        <f>SUM(J36:J39)</f>
        <v>0</v>
      </c>
      <c r="K40" s="128">
        <f>SUM(K36:K39)</f>
        <v>0</v>
      </c>
      <c r="L40" s="52"/>
      <c r="M40" s="79"/>
      <c r="N40" s="53"/>
      <c r="O40" s="79"/>
      <c r="P40" s="53"/>
      <c r="Q40" s="82"/>
      <c r="R40" s="53"/>
      <c r="S40" s="79"/>
      <c r="T40" s="69">
        <f>SUM(T36:T39)</f>
        <v>33</v>
      </c>
      <c r="U40" s="79"/>
      <c r="V40" s="53"/>
      <c r="W40" s="25"/>
      <c r="X40" s="1"/>
      <c r="Y40" s="1"/>
      <c r="Z40" s="1"/>
    </row>
    <row r="41" spans="2:26" s="3" customFormat="1" ht="12" customHeight="1" x14ac:dyDescent="0.15">
      <c r="B41" s="13"/>
      <c r="C41" s="28"/>
      <c r="D41" s="28"/>
      <c r="E41" s="28"/>
      <c r="F41" s="28" t="s">
        <v>109</v>
      </c>
      <c r="G41" s="154"/>
      <c r="H41" s="206"/>
      <c r="I41" s="146"/>
      <c r="J41" s="146"/>
      <c r="K41" s="131"/>
      <c r="L41" s="59"/>
      <c r="M41" s="81"/>
      <c r="N41" s="60"/>
      <c r="O41" s="81"/>
      <c r="P41" s="60"/>
      <c r="Q41" s="95"/>
      <c r="R41" s="60"/>
      <c r="S41" s="81"/>
      <c r="T41" s="60"/>
      <c r="U41" s="81"/>
      <c r="V41" s="60"/>
      <c r="W41" s="46"/>
      <c r="X41" s="19"/>
      <c r="Y41" s="19"/>
      <c r="Z41" s="19"/>
    </row>
    <row r="42" spans="2:26" ht="12" hidden="1" customHeight="1" x14ac:dyDescent="0.2">
      <c r="B42" s="11"/>
      <c r="C42" s="27"/>
      <c r="D42" s="27"/>
      <c r="E42" s="27"/>
      <c r="F42" s="27"/>
      <c r="G42" s="152"/>
      <c r="H42" s="205"/>
      <c r="I42" s="138"/>
      <c r="J42" s="138"/>
      <c r="K42" s="128"/>
      <c r="L42" s="52"/>
      <c r="M42" s="79"/>
      <c r="N42" s="53"/>
      <c r="O42" s="79"/>
      <c r="P42" s="53"/>
      <c r="Q42" s="82"/>
      <c r="R42" s="53"/>
      <c r="S42" s="79"/>
      <c r="T42" s="53"/>
      <c r="U42" s="79"/>
      <c r="V42" s="53"/>
      <c r="W42" s="25"/>
      <c r="X42" s="1"/>
      <c r="Y42" s="1"/>
      <c r="Z42" s="1"/>
    </row>
    <row r="43" spans="2:26" ht="12" customHeight="1" x14ac:dyDescent="0.2">
      <c r="B43" s="11">
        <v>931</v>
      </c>
      <c r="C43" s="27"/>
      <c r="D43" s="27"/>
      <c r="E43" s="27"/>
      <c r="F43" s="27" t="s">
        <v>110</v>
      </c>
      <c r="G43" s="152"/>
      <c r="H43" s="205">
        <v>4089</v>
      </c>
      <c r="I43" s="138"/>
      <c r="J43" s="138"/>
      <c r="K43" s="128">
        <f t="shared" ref="K43:K49" si="3">SUM(H43:J43)</f>
        <v>4089</v>
      </c>
      <c r="L43" s="52"/>
      <c r="M43" s="79"/>
      <c r="N43" s="53"/>
      <c r="O43" s="79"/>
      <c r="P43" s="61"/>
      <c r="Q43" s="82"/>
      <c r="R43" s="53"/>
      <c r="S43" s="79"/>
      <c r="T43" s="53">
        <f>ROUND($H43*0.03,0)</f>
        <v>123</v>
      </c>
      <c r="U43" s="79" t="s">
        <v>7</v>
      </c>
      <c r="V43" s="53"/>
      <c r="W43" s="25"/>
      <c r="X43" s="1"/>
      <c r="Y43" s="1"/>
      <c r="Z43" s="1"/>
    </row>
    <row r="44" spans="2:26" ht="12" customHeight="1" x14ac:dyDescent="0.2">
      <c r="B44" s="11">
        <v>932</v>
      </c>
      <c r="C44" s="27"/>
      <c r="D44" s="27"/>
      <c r="E44" s="27"/>
      <c r="F44" s="27" t="s">
        <v>111</v>
      </c>
      <c r="G44" s="152"/>
      <c r="H44" s="205">
        <v>10972</v>
      </c>
      <c r="I44" s="138"/>
      <c r="J44" s="138"/>
      <c r="K44" s="128">
        <f t="shared" si="3"/>
        <v>10972</v>
      </c>
      <c r="L44" s="52"/>
      <c r="M44" s="79"/>
      <c r="N44" s="53"/>
      <c r="O44" s="79"/>
      <c r="P44" s="61"/>
      <c r="Q44" s="82"/>
      <c r="R44" s="53"/>
      <c r="S44" s="79"/>
      <c r="T44" s="53">
        <f t="shared" ref="T44:T49" si="4">ROUND($H44*0.03,0)</f>
        <v>329</v>
      </c>
      <c r="U44" s="79" t="s">
        <v>7</v>
      </c>
      <c r="V44" s="53"/>
      <c r="W44" s="25"/>
      <c r="X44" s="1"/>
      <c r="Y44" s="1"/>
      <c r="Z44" s="1"/>
    </row>
    <row r="45" spans="2:26" ht="12" customHeight="1" x14ac:dyDescent="0.2">
      <c r="B45" s="11">
        <v>933</v>
      </c>
      <c r="C45" s="27"/>
      <c r="D45" s="27"/>
      <c r="E45" s="27"/>
      <c r="F45" s="27" t="s">
        <v>112</v>
      </c>
      <c r="G45" s="152"/>
      <c r="H45" s="205">
        <v>0</v>
      </c>
      <c r="I45" s="138"/>
      <c r="J45" s="138"/>
      <c r="K45" s="128">
        <f t="shared" si="3"/>
        <v>0</v>
      </c>
      <c r="L45" s="52"/>
      <c r="M45" s="79"/>
      <c r="N45" s="53"/>
      <c r="O45" s="79"/>
      <c r="P45" s="61"/>
      <c r="Q45" s="82"/>
      <c r="R45" s="53"/>
      <c r="S45" s="79"/>
      <c r="T45" s="53">
        <f t="shared" si="4"/>
        <v>0</v>
      </c>
      <c r="U45" s="79" t="s">
        <v>7</v>
      </c>
      <c r="V45" s="53"/>
      <c r="W45" s="25"/>
      <c r="X45" s="1"/>
      <c r="Y45" s="1"/>
      <c r="Z45" s="1"/>
    </row>
    <row r="46" spans="2:26" ht="12" customHeight="1" x14ac:dyDescent="0.2">
      <c r="B46" s="11">
        <v>934</v>
      </c>
      <c r="C46" s="27"/>
      <c r="D46" s="27"/>
      <c r="E46" s="27"/>
      <c r="F46" s="27" t="s">
        <v>113</v>
      </c>
      <c r="G46" s="152"/>
      <c r="H46" s="205">
        <v>0</v>
      </c>
      <c r="I46" s="138"/>
      <c r="J46" s="138"/>
      <c r="K46" s="128">
        <f t="shared" si="3"/>
        <v>0</v>
      </c>
      <c r="L46" s="52"/>
      <c r="M46" s="79"/>
      <c r="N46" s="53"/>
      <c r="O46" s="79"/>
      <c r="P46" s="61"/>
      <c r="Q46" s="82"/>
      <c r="R46" s="53"/>
      <c r="S46" s="79"/>
      <c r="T46" s="53">
        <f t="shared" si="4"/>
        <v>0</v>
      </c>
      <c r="U46" s="79" t="s">
        <v>7</v>
      </c>
      <c r="V46" s="53"/>
      <c r="W46" s="25"/>
      <c r="X46" s="1"/>
      <c r="Y46" s="1"/>
      <c r="Z46" s="1"/>
    </row>
    <row r="47" spans="2:26" ht="12" customHeight="1" x14ac:dyDescent="0.2">
      <c r="B47" s="11">
        <v>935</v>
      </c>
      <c r="C47" s="27"/>
      <c r="D47" s="27"/>
      <c r="E47" s="27"/>
      <c r="F47" s="27" t="s">
        <v>114</v>
      </c>
      <c r="G47" s="152"/>
      <c r="H47" s="205">
        <v>0</v>
      </c>
      <c r="I47" s="138"/>
      <c r="J47" s="138"/>
      <c r="K47" s="128">
        <f t="shared" si="3"/>
        <v>0</v>
      </c>
      <c r="L47" s="52"/>
      <c r="M47" s="79"/>
      <c r="N47" s="53"/>
      <c r="O47" s="79"/>
      <c r="P47" s="61"/>
      <c r="Q47" s="82"/>
      <c r="R47" s="53"/>
      <c r="S47" s="79"/>
      <c r="T47" s="53">
        <f t="shared" si="4"/>
        <v>0</v>
      </c>
      <c r="U47" s="79" t="s">
        <v>7</v>
      </c>
      <c r="V47" s="53"/>
      <c r="W47" s="25"/>
      <c r="X47" s="1"/>
      <c r="Y47" s="1"/>
      <c r="Z47" s="1"/>
    </row>
    <row r="48" spans="2:26" ht="12" customHeight="1" x14ac:dyDescent="0.2">
      <c r="B48" s="11">
        <v>937</v>
      </c>
      <c r="C48" s="27"/>
      <c r="D48" s="27"/>
      <c r="E48" s="27"/>
      <c r="F48" s="27" t="s">
        <v>115</v>
      </c>
      <c r="G48" s="152"/>
      <c r="H48" s="205">
        <v>0</v>
      </c>
      <c r="I48" s="138"/>
      <c r="J48" s="138"/>
      <c r="K48" s="128">
        <f t="shared" si="3"/>
        <v>0</v>
      </c>
      <c r="L48" s="52"/>
      <c r="M48" s="79"/>
      <c r="N48" s="53"/>
      <c r="O48" s="79"/>
      <c r="P48" s="61"/>
      <c r="Q48" s="82"/>
      <c r="R48" s="53"/>
      <c r="S48" s="79"/>
      <c r="T48" s="53">
        <f t="shared" si="4"/>
        <v>0</v>
      </c>
      <c r="U48" s="79" t="s">
        <v>7</v>
      </c>
      <c r="V48" s="96"/>
      <c r="W48" s="25"/>
      <c r="X48" s="1"/>
      <c r="Y48" s="1"/>
      <c r="Z48" s="1"/>
    </row>
    <row r="49" spans="2:26" ht="12" customHeight="1" x14ac:dyDescent="0.2">
      <c r="B49" s="11">
        <v>938</v>
      </c>
      <c r="C49" s="27"/>
      <c r="D49" s="27"/>
      <c r="E49" s="27"/>
      <c r="F49" s="27" t="s">
        <v>116</v>
      </c>
      <c r="G49" s="152"/>
      <c r="H49" s="205">
        <v>4498</v>
      </c>
      <c r="I49" s="138"/>
      <c r="J49" s="138"/>
      <c r="K49" s="128">
        <f t="shared" si="3"/>
        <v>4498</v>
      </c>
      <c r="L49" s="52"/>
      <c r="M49" s="79"/>
      <c r="N49" s="53"/>
      <c r="O49" s="79"/>
      <c r="P49" s="61"/>
      <c r="Q49" s="82"/>
      <c r="R49" s="53"/>
      <c r="S49" s="79"/>
      <c r="T49" s="53">
        <f t="shared" si="4"/>
        <v>135</v>
      </c>
      <c r="U49" s="79" t="s">
        <v>7</v>
      </c>
      <c r="V49" s="96"/>
      <c r="W49" s="25"/>
      <c r="X49" s="1"/>
      <c r="Y49" s="1"/>
      <c r="Z49" s="1"/>
    </row>
    <row r="50" spans="2:26" ht="12" customHeight="1" x14ac:dyDescent="0.2">
      <c r="B50" s="11"/>
      <c r="C50" s="27"/>
      <c r="D50" s="27"/>
      <c r="E50" s="27"/>
      <c r="F50" s="27"/>
      <c r="G50" s="152" t="s">
        <v>205</v>
      </c>
      <c r="H50" s="205">
        <f>SUM(H43:H49)</f>
        <v>19559</v>
      </c>
      <c r="I50" s="138">
        <f>SUM(I43:I49)</f>
        <v>0</v>
      </c>
      <c r="J50" s="138">
        <f>SUM(J43:J49)</f>
        <v>0</v>
      </c>
      <c r="K50" s="128">
        <f>SUM(K43:K49)</f>
        <v>19559</v>
      </c>
      <c r="L50" s="52"/>
      <c r="M50" s="79"/>
      <c r="N50" s="53"/>
      <c r="O50" s="79"/>
      <c r="P50" s="61"/>
      <c r="Q50" s="82"/>
      <c r="R50" s="53"/>
      <c r="S50" s="79"/>
      <c r="T50" s="69">
        <f>SUM(T43:T49)</f>
        <v>587</v>
      </c>
      <c r="U50" s="79"/>
      <c r="V50" s="96"/>
      <c r="W50" s="25"/>
      <c r="X50" s="1"/>
      <c r="Y50" s="1"/>
      <c r="Z50" s="1"/>
    </row>
    <row r="51" spans="2:26" s="3" customFormat="1" ht="12" customHeight="1" x14ac:dyDescent="0.15">
      <c r="B51" s="13"/>
      <c r="C51" s="28"/>
      <c r="D51" s="28"/>
      <c r="E51" s="28"/>
      <c r="F51" s="28" t="s">
        <v>117</v>
      </c>
      <c r="G51" s="154"/>
      <c r="H51" s="206"/>
      <c r="I51" s="146"/>
      <c r="J51" s="146"/>
      <c r="K51" s="131"/>
      <c r="L51" s="59"/>
      <c r="M51" s="81"/>
      <c r="N51" s="60"/>
      <c r="O51" s="81"/>
      <c r="P51" s="86"/>
      <c r="Q51" s="95"/>
      <c r="R51" s="60"/>
      <c r="S51" s="81"/>
      <c r="T51" s="60"/>
      <c r="U51" s="81"/>
      <c r="V51" s="97"/>
      <c r="W51" s="46"/>
      <c r="X51" s="19"/>
      <c r="Y51" s="19"/>
      <c r="Z51" s="19"/>
    </row>
    <row r="52" spans="2:26" ht="12" hidden="1" customHeight="1" x14ac:dyDescent="0.2">
      <c r="B52" s="11"/>
      <c r="C52" s="27"/>
      <c r="D52" s="27"/>
      <c r="E52" s="27"/>
      <c r="F52" s="27"/>
      <c r="G52" s="152"/>
      <c r="H52" s="205"/>
      <c r="I52" s="138"/>
      <c r="J52" s="138"/>
      <c r="K52" s="128"/>
      <c r="L52" s="52"/>
      <c r="M52" s="79"/>
      <c r="N52" s="53"/>
      <c r="O52" s="79"/>
      <c r="P52" s="61"/>
      <c r="Q52" s="82"/>
      <c r="R52" s="53"/>
      <c r="S52" s="79"/>
      <c r="T52" s="53"/>
      <c r="U52" s="79"/>
      <c r="V52" s="96"/>
      <c r="W52" s="25"/>
      <c r="X52" s="1"/>
      <c r="Y52" s="1"/>
      <c r="Z52" s="1"/>
    </row>
    <row r="53" spans="2:26" ht="12" customHeight="1" x14ac:dyDescent="0.2">
      <c r="B53" s="11">
        <v>941</v>
      </c>
      <c r="C53" s="27"/>
      <c r="D53" s="27"/>
      <c r="E53" s="27"/>
      <c r="F53" s="30" t="s">
        <v>118</v>
      </c>
      <c r="G53" s="152"/>
      <c r="H53" s="205">
        <v>30681</v>
      </c>
      <c r="I53" s="138"/>
      <c r="J53" s="138"/>
      <c r="K53" s="128">
        <f>SUM(H53:J53)</f>
        <v>30681</v>
      </c>
      <c r="L53" s="52"/>
      <c r="M53" s="79"/>
      <c r="N53" s="53"/>
      <c r="O53" s="79"/>
      <c r="P53" s="61"/>
      <c r="Q53" s="82"/>
      <c r="R53" s="53"/>
      <c r="S53" s="79"/>
      <c r="T53" s="53">
        <f>ROUND($H53*0.1,0)</f>
        <v>3068</v>
      </c>
      <c r="U53" s="79" t="s">
        <v>7</v>
      </c>
      <c r="V53" s="96"/>
      <c r="W53" s="25"/>
      <c r="X53" s="1"/>
      <c r="Y53" s="1"/>
      <c r="Z53" s="1"/>
    </row>
    <row r="54" spans="2:26" ht="12" customHeight="1" x14ac:dyDescent="0.2">
      <c r="B54" s="11">
        <v>942</v>
      </c>
      <c r="C54" s="27"/>
      <c r="D54" s="27"/>
      <c r="E54" s="27"/>
      <c r="F54" s="30" t="s">
        <v>119</v>
      </c>
      <c r="G54" s="152"/>
      <c r="H54" s="205">
        <v>12939</v>
      </c>
      <c r="I54" s="138"/>
      <c r="J54" s="138"/>
      <c r="K54" s="128">
        <f>SUM(H54:J54)</f>
        <v>12939</v>
      </c>
      <c r="L54" s="52"/>
      <c r="M54" s="79"/>
      <c r="N54" s="53"/>
      <c r="O54" s="79"/>
      <c r="P54" s="61"/>
      <c r="Q54" s="82"/>
      <c r="R54" s="53"/>
      <c r="S54" s="79"/>
      <c r="T54" s="53">
        <f>ROUND($H54*0.1,0)</f>
        <v>1294</v>
      </c>
      <c r="U54" s="79" t="s">
        <v>7</v>
      </c>
      <c r="V54" s="96"/>
      <c r="W54" s="25"/>
      <c r="X54" s="1"/>
      <c r="Y54" s="1"/>
      <c r="Z54" s="1"/>
    </row>
    <row r="55" spans="2:26" ht="12" customHeight="1" x14ac:dyDescent="0.2">
      <c r="B55" s="11">
        <v>943</v>
      </c>
      <c r="C55" s="27"/>
      <c r="D55" s="27"/>
      <c r="E55" s="27"/>
      <c r="F55" s="30" t="s">
        <v>120</v>
      </c>
      <c r="G55" s="152"/>
      <c r="H55" s="205">
        <v>710</v>
      </c>
      <c r="I55" s="138"/>
      <c r="J55" s="138"/>
      <c r="K55" s="128">
        <f>SUM(H55:J55)</f>
        <v>710</v>
      </c>
      <c r="L55" s="52"/>
      <c r="M55" s="79"/>
      <c r="N55" s="53"/>
      <c r="O55" s="79"/>
      <c r="P55" s="61"/>
      <c r="Q55" s="82"/>
      <c r="R55" s="53"/>
      <c r="S55" s="79"/>
      <c r="T55" s="53">
        <f>ROUND($H55*0.1,0)</f>
        <v>71</v>
      </c>
      <c r="U55" s="79" t="s">
        <v>7</v>
      </c>
      <c r="V55" s="96"/>
      <c r="W55" s="25"/>
      <c r="X55" s="1"/>
      <c r="Y55" s="1"/>
      <c r="Z55" s="1"/>
    </row>
    <row r="56" spans="2:26" ht="12" customHeight="1" x14ac:dyDescent="0.2">
      <c r="B56" s="11">
        <v>945</v>
      </c>
      <c r="C56" s="27"/>
      <c r="D56" s="27"/>
      <c r="E56" s="27"/>
      <c r="F56" s="30" t="s">
        <v>121</v>
      </c>
      <c r="G56" s="152"/>
      <c r="H56" s="205">
        <v>5660</v>
      </c>
      <c r="I56" s="138"/>
      <c r="J56" s="138"/>
      <c r="K56" s="128">
        <f>SUM(H56:J56)</f>
        <v>5660</v>
      </c>
      <c r="L56" s="52"/>
      <c r="M56" s="79"/>
      <c r="N56" s="53"/>
      <c r="O56" s="79"/>
      <c r="P56" s="61"/>
      <c r="Q56" s="82"/>
      <c r="R56" s="53"/>
      <c r="S56" s="79"/>
      <c r="T56" s="53">
        <f>ROUND($H56*0.1,0)</f>
        <v>566</v>
      </c>
      <c r="U56" s="79" t="s">
        <v>7</v>
      </c>
      <c r="V56" s="96"/>
      <c r="W56" s="25"/>
      <c r="X56" s="1"/>
      <c r="Y56" s="1"/>
      <c r="Z56" s="1"/>
    </row>
    <row r="57" spans="2:26" ht="12" customHeight="1" x14ac:dyDescent="0.2">
      <c r="B57" s="11"/>
      <c r="C57" s="27"/>
      <c r="D57" s="27"/>
      <c r="E57" s="27"/>
      <c r="F57" s="27"/>
      <c r="G57" s="152" t="s">
        <v>205</v>
      </c>
      <c r="H57" s="205">
        <f>SUM(H53:H56)</f>
        <v>49990</v>
      </c>
      <c r="I57" s="138">
        <f>SUM(I53:I56)</f>
        <v>0</v>
      </c>
      <c r="J57" s="138">
        <f>SUM(J53:J56)</f>
        <v>0</v>
      </c>
      <c r="K57" s="128">
        <f>SUM(K53:K56)</f>
        <v>49990</v>
      </c>
      <c r="L57" s="52"/>
      <c r="M57" s="79"/>
      <c r="N57" s="53"/>
      <c r="O57" s="79"/>
      <c r="P57" s="53"/>
      <c r="Q57" s="82"/>
      <c r="R57" s="53"/>
      <c r="S57" s="79"/>
      <c r="T57" s="69">
        <f>SUM(T53:T56)</f>
        <v>4999</v>
      </c>
      <c r="U57" s="79"/>
      <c r="V57" s="96"/>
      <c r="W57" s="25"/>
      <c r="X57" s="1"/>
      <c r="Y57" s="1"/>
      <c r="Z57" s="1"/>
    </row>
    <row r="58" spans="2:26" s="3" customFormat="1" ht="12" customHeight="1" x14ac:dyDescent="0.15">
      <c r="B58" s="13"/>
      <c r="C58" s="28"/>
      <c r="D58" s="28"/>
      <c r="E58" s="28"/>
      <c r="F58" s="28" t="s">
        <v>122</v>
      </c>
      <c r="G58" s="154"/>
      <c r="H58" s="206"/>
      <c r="I58" s="146"/>
      <c r="J58" s="146"/>
      <c r="K58" s="131"/>
      <c r="L58" s="59"/>
      <c r="M58" s="81"/>
      <c r="N58" s="60"/>
      <c r="O58" s="81"/>
      <c r="P58" s="60"/>
      <c r="Q58" s="95"/>
      <c r="R58" s="60"/>
      <c r="S58" s="81"/>
      <c r="T58" s="60"/>
      <c r="U58" s="81"/>
      <c r="V58" s="97"/>
      <c r="W58" s="46"/>
      <c r="X58" s="19"/>
      <c r="Y58" s="19"/>
      <c r="Z58" s="19"/>
    </row>
    <row r="59" spans="2:26" ht="12" hidden="1" customHeight="1" x14ac:dyDescent="0.2">
      <c r="B59" s="11"/>
      <c r="C59" s="27"/>
      <c r="D59" s="27"/>
      <c r="E59" s="27"/>
      <c r="F59" s="27"/>
      <c r="G59" s="152"/>
      <c r="H59" s="205"/>
      <c r="I59" s="138"/>
      <c r="J59" s="138"/>
      <c r="K59" s="128"/>
      <c r="L59" s="52"/>
      <c r="M59" s="79"/>
      <c r="N59" s="53"/>
      <c r="O59" s="79"/>
      <c r="P59" s="53"/>
      <c r="Q59" s="82"/>
      <c r="R59" s="53"/>
      <c r="S59" s="79"/>
      <c r="T59" s="53"/>
      <c r="U59" s="79"/>
      <c r="V59" s="96"/>
      <c r="W59" s="25"/>
      <c r="X59" s="1"/>
      <c r="Y59" s="1"/>
      <c r="Z59" s="1"/>
    </row>
    <row r="60" spans="2:26" ht="12" customHeight="1" x14ac:dyDescent="0.2">
      <c r="B60" s="11">
        <v>951</v>
      </c>
      <c r="C60" s="27"/>
      <c r="D60" s="27"/>
      <c r="E60" s="27"/>
      <c r="F60" s="27" t="s">
        <v>123</v>
      </c>
      <c r="G60" s="152"/>
      <c r="H60" s="205">
        <v>0</v>
      </c>
      <c r="I60" s="138"/>
      <c r="J60" s="138"/>
      <c r="K60" s="128">
        <f>SUM(H60:J60)</f>
        <v>0</v>
      </c>
      <c r="L60" s="52"/>
      <c r="M60" s="79"/>
      <c r="N60" s="53"/>
      <c r="O60" s="79"/>
      <c r="P60" s="61"/>
      <c r="Q60" s="82"/>
      <c r="R60" s="53"/>
      <c r="S60" s="79"/>
      <c r="T60" s="53">
        <f>ROUND($H60*0.1,0)</f>
        <v>0</v>
      </c>
      <c r="U60" s="79" t="s">
        <v>7</v>
      </c>
      <c r="V60" s="96"/>
      <c r="W60" s="25"/>
      <c r="X60" s="1"/>
      <c r="Y60" s="1"/>
      <c r="Z60" s="1"/>
    </row>
    <row r="61" spans="2:26" ht="12" customHeight="1" x14ac:dyDescent="0.2">
      <c r="B61" s="11">
        <v>952</v>
      </c>
      <c r="C61" s="27"/>
      <c r="D61" s="27"/>
      <c r="E61" s="27"/>
      <c r="F61" s="27" t="s">
        <v>124</v>
      </c>
      <c r="G61" s="152"/>
      <c r="H61" s="205">
        <v>0</v>
      </c>
      <c r="I61" s="138"/>
      <c r="J61" s="138"/>
      <c r="K61" s="128">
        <f>SUM(H61:J61)</f>
        <v>0</v>
      </c>
      <c r="L61" s="52"/>
      <c r="M61" s="79"/>
      <c r="N61" s="53"/>
      <c r="O61" s="79"/>
      <c r="P61" s="61"/>
      <c r="Q61" s="82"/>
      <c r="R61" s="53"/>
      <c r="S61" s="79"/>
      <c r="T61" s="53">
        <f>ROUND($H61*0.1,0)</f>
        <v>0</v>
      </c>
      <c r="U61" s="79" t="s">
        <v>7</v>
      </c>
      <c r="V61" s="96"/>
      <c r="W61" s="25"/>
      <c r="X61" s="1"/>
      <c r="Y61" s="1"/>
      <c r="Z61" s="1"/>
    </row>
    <row r="62" spans="2:26" ht="12" customHeight="1" x14ac:dyDescent="0.2">
      <c r="B62" s="11">
        <v>953</v>
      </c>
      <c r="C62" s="27"/>
      <c r="D62" s="27"/>
      <c r="E62" s="27"/>
      <c r="F62" s="27" t="s">
        <v>125</v>
      </c>
      <c r="G62" s="152"/>
      <c r="H62" s="205">
        <v>0</v>
      </c>
      <c r="I62" s="138"/>
      <c r="J62" s="138"/>
      <c r="K62" s="128">
        <f>SUM(H62:J62)</f>
        <v>0</v>
      </c>
      <c r="L62" s="52"/>
      <c r="M62" s="79"/>
      <c r="N62" s="53"/>
      <c r="O62" s="79"/>
      <c r="P62" s="61"/>
      <c r="Q62" s="82"/>
      <c r="R62" s="53"/>
      <c r="S62" s="79"/>
      <c r="T62" s="53">
        <f>ROUND($H62*0.1,0)</f>
        <v>0</v>
      </c>
      <c r="U62" s="79" t="s">
        <v>7</v>
      </c>
      <c r="V62" s="96"/>
      <c r="W62" s="25"/>
      <c r="X62" s="1"/>
      <c r="Y62" s="1"/>
      <c r="Z62" s="1"/>
    </row>
    <row r="63" spans="2:26" ht="12" customHeight="1" x14ac:dyDescent="0.2">
      <c r="B63" s="11">
        <v>955</v>
      </c>
      <c r="C63" s="27"/>
      <c r="D63" s="27"/>
      <c r="E63" s="27"/>
      <c r="F63" s="27" t="s">
        <v>126</v>
      </c>
      <c r="G63" s="152"/>
      <c r="H63" s="205">
        <v>0</v>
      </c>
      <c r="I63" s="138"/>
      <c r="J63" s="138"/>
      <c r="K63" s="128">
        <f>SUM(H63:J63)</f>
        <v>0</v>
      </c>
      <c r="L63" s="52"/>
      <c r="M63" s="79"/>
      <c r="N63" s="53"/>
      <c r="O63" s="79"/>
      <c r="P63" s="61"/>
      <c r="Q63" s="82"/>
      <c r="R63" s="53"/>
      <c r="S63" s="79"/>
      <c r="T63" s="53">
        <f>ROUND($H63*0.1,0)</f>
        <v>0</v>
      </c>
      <c r="U63" s="79" t="s">
        <v>7</v>
      </c>
      <c r="V63" s="96"/>
      <c r="W63" s="25"/>
      <c r="X63" s="1"/>
      <c r="Y63" s="1"/>
      <c r="Z63" s="1"/>
    </row>
    <row r="64" spans="2:26" ht="12" customHeight="1" x14ac:dyDescent="0.2">
      <c r="B64" s="11"/>
      <c r="C64" s="27"/>
      <c r="D64" s="27"/>
      <c r="E64" s="27"/>
      <c r="F64" s="27"/>
      <c r="G64" s="152" t="s">
        <v>205</v>
      </c>
      <c r="H64" s="205">
        <f>SUM(H60:H63)</f>
        <v>0</v>
      </c>
      <c r="I64" s="138">
        <f>SUM(I60:I63)</f>
        <v>0</v>
      </c>
      <c r="J64" s="138">
        <f>SUM(J60:J63)</f>
        <v>0</v>
      </c>
      <c r="K64" s="128">
        <f>SUM(H64:J64)</f>
        <v>0</v>
      </c>
      <c r="L64" s="52"/>
      <c r="M64" s="79"/>
      <c r="N64" s="53"/>
      <c r="O64" s="79"/>
      <c r="P64" s="61"/>
      <c r="Q64" s="82"/>
      <c r="R64" s="53"/>
      <c r="S64" s="79"/>
      <c r="T64" s="69">
        <f>SUM(T60:T63)</f>
        <v>0</v>
      </c>
      <c r="U64" s="79"/>
      <c r="V64" s="96"/>
      <c r="W64" s="25"/>
      <c r="X64" s="1"/>
      <c r="Y64" s="1"/>
      <c r="Z64" s="1"/>
    </row>
    <row r="65" spans="2:26" s="3" customFormat="1" ht="12" customHeight="1" x14ac:dyDescent="0.15">
      <c r="B65" s="13"/>
      <c r="C65" s="28"/>
      <c r="D65" s="28"/>
      <c r="E65" s="28"/>
      <c r="F65" s="28" t="s">
        <v>127</v>
      </c>
      <c r="G65" s="154"/>
      <c r="H65" s="146"/>
      <c r="I65" s="146"/>
      <c r="J65" s="146"/>
      <c r="K65" s="131"/>
      <c r="L65" s="59"/>
      <c r="M65" s="81"/>
      <c r="N65" s="60"/>
      <c r="O65" s="81"/>
      <c r="P65" s="86"/>
      <c r="Q65" s="95"/>
      <c r="R65" s="60"/>
      <c r="S65" s="81"/>
      <c r="T65" s="60"/>
      <c r="U65" s="81"/>
      <c r="V65" s="97"/>
      <c r="W65" s="46"/>
      <c r="X65" s="19"/>
      <c r="Y65" s="19"/>
      <c r="Z65" s="19"/>
    </row>
    <row r="66" spans="2:26" ht="12" hidden="1" customHeight="1" x14ac:dyDescent="0.2">
      <c r="B66" s="11"/>
      <c r="C66" s="27"/>
      <c r="D66" s="27"/>
      <c r="E66" s="27"/>
      <c r="F66" s="27"/>
      <c r="G66" s="152"/>
      <c r="H66" s="138"/>
      <c r="I66" s="138"/>
      <c r="J66" s="138"/>
      <c r="K66" s="128"/>
      <c r="L66" s="52"/>
      <c r="M66" s="79"/>
      <c r="N66" s="53"/>
      <c r="O66" s="79"/>
      <c r="P66" s="61"/>
      <c r="Q66" s="82"/>
      <c r="R66" s="53"/>
      <c r="S66" s="79"/>
      <c r="T66" s="53"/>
      <c r="U66" s="79"/>
      <c r="V66" s="96"/>
      <c r="W66" s="25"/>
      <c r="X66" s="1"/>
      <c r="Y66" s="1"/>
      <c r="Z66" s="1"/>
    </row>
    <row r="67" spans="2:26" ht="12" customHeight="1" x14ac:dyDescent="0.2">
      <c r="B67" s="11">
        <v>961</v>
      </c>
      <c r="C67" s="27"/>
      <c r="D67" s="27"/>
      <c r="E67" s="27"/>
      <c r="F67" s="27" t="s">
        <v>128</v>
      </c>
      <c r="G67" s="152"/>
      <c r="H67" s="138">
        <v>17775</v>
      </c>
      <c r="I67" s="138"/>
      <c r="J67" s="138"/>
      <c r="K67" s="128">
        <f t="shared" ref="K67:K75" si="5">SUM(H67:J67)</f>
        <v>17775</v>
      </c>
      <c r="L67" s="52"/>
      <c r="M67" s="79"/>
      <c r="N67" s="53"/>
      <c r="O67" s="79"/>
      <c r="P67" s="61"/>
      <c r="Q67" s="82"/>
      <c r="R67" s="53"/>
      <c r="S67" s="79"/>
      <c r="T67" s="53">
        <f>ROUND($H67*0.33,0)</f>
        <v>5866</v>
      </c>
      <c r="U67" s="79" t="s">
        <v>7</v>
      </c>
      <c r="V67" s="96"/>
      <c r="W67" s="25"/>
      <c r="X67" s="1"/>
      <c r="Y67" s="1"/>
      <c r="Z67" s="1"/>
    </row>
    <row r="68" spans="2:26" ht="12" customHeight="1" x14ac:dyDescent="0.2">
      <c r="B68" s="11">
        <v>962</v>
      </c>
      <c r="C68" s="27"/>
      <c r="D68" s="27"/>
      <c r="E68" s="27"/>
      <c r="F68" s="4" t="s">
        <v>129</v>
      </c>
      <c r="G68" s="152"/>
      <c r="H68" s="138">
        <v>0</v>
      </c>
      <c r="I68" s="138"/>
      <c r="J68" s="138"/>
      <c r="K68" s="128">
        <f t="shared" si="5"/>
        <v>0</v>
      </c>
      <c r="L68" s="52"/>
      <c r="M68" s="79"/>
      <c r="N68" s="53"/>
      <c r="O68" s="79"/>
      <c r="P68" s="61"/>
      <c r="Q68" s="82"/>
      <c r="R68" s="53"/>
      <c r="S68" s="79"/>
      <c r="T68" s="53">
        <f t="shared" ref="T68:T74" si="6">ROUND($H68*0.33,0)</f>
        <v>0</v>
      </c>
      <c r="U68" s="79" t="s">
        <v>7</v>
      </c>
      <c r="V68" s="96"/>
      <c r="W68" s="25"/>
      <c r="X68" s="1"/>
      <c r="Y68" s="1"/>
      <c r="Z68" s="1"/>
    </row>
    <row r="69" spans="2:26" ht="12" customHeight="1" x14ac:dyDescent="0.2">
      <c r="B69" s="11">
        <v>963</v>
      </c>
      <c r="C69" s="27"/>
      <c r="D69" s="27"/>
      <c r="E69" s="27"/>
      <c r="F69" s="27" t="s">
        <v>130</v>
      </c>
      <c r="G69" s="152"/>
      <c r="H69" s="138">
        <v>5046</v>
      </c>
      <c r="I69" s="138"/>
      <c r="J69" s="138"/>
      <c r="K69" s="128">
        <f t="shared" si="5"/>
        <v>5046</v>
      </c>
      <c r="L69" s="52"/>
      <c r="M69" s="79"/>
      <c r="N69" s="53"/>
      <c r="O69" s="79"/>
      <c r="P69" s="61"/>
      <c r="Q69" s="82"/>
      <c r="R69" s="53"/>
      <c r="S69" s="79"/>
      <c r="T69" s="53">
        <f t="shared" si="6"/>
        <v>1665</v>
      </c>
      <c r="U69" s="79" t="s">
        <v>7</v>
      </c>
      <c r="V69" s="96"/>
      <c r="W69" s="25"/>
      <c r="X69" s="1"/>
      <c r="Y69" s="1"/>
      <c r="Z69" s="1"/>
    </row>
    <row r="70" spans="2:26" ht="12" customHeight="1" x14ac:dyDescent="0.2">
      <c r="B70" s="11">
        <v>964</v>
      </c>
      <c r="C70" s="27"/>
      <c r="D70" s="27"/>
      <c r="E70" s="27"/>
      <c r="F70" s="27" t="s">
        <v>131</v>
      </c>
      <c r="G70" s="152"/>
      <c r="H70" s="138">
        <v>90</v>
      </c>
      <c r="I70" s="138"/>
      <c r="J70" s="138"/>
      <c r="K70" s="128">
        <f t="shared" si="5"/>
        <v>90</v>
      </c>
      <c r="L70" s="52"/>
      <c r="M70" s="79"/>
      <c r="N70" s="53"/>
      <c r="O70" s="79"/>
      <c r="P70" s="61"/>
      <c r="Q70" s="82"/>
      <c r="R70" s="53"/>
      <c r="S70" s="79"/>
      <c r="T70" s="53">
        <f t="shared" si="6"/>
        <v>30</v>
      </c>
      <c r="U70" s="79" t="s">
        <v>7</v>
      </c>
      <c r="V70" s="96"/>
      <c r="W70" s="25"/>
      <c r="X70" s="1"/>
      <c r="Y70" s="1"/>
      <c r="Z70" s="1"/>
    </row>
    <row r="71" spans="2:26" ht="12" customHeight="1" x14ac:dyDescent="0.2">
      <c r="B71" s="11">
        <v>965</v>
      </c>
      <c r="C71" s="27"/>
      <c r="D71" s="27"/>
      <c r="E71" s="27"/>
      <c r="F71" s="27" t="s">
        <v>132</v>
      </c>
      <c r="G71" s="152"/>
      <c r="H71" s="138">
        <v>0</v>
      </c>
      <c r="I71" s="138"/>
      <c r="J71" s="138"/>
      <c r="K71" s="128">
        <f t="shared" si="5"/>
        <v>0</v>
      </c>
      <c r="L71" s="52"/>
      <c r="M71" s="79"/>
      <c r="N71" s="53"/>
      <c r="O71" s="79"/>
      <c r="P71" s="61"/>
      <c r="Q71" s="82"/>
      <c r="R71" s="53"/>
      <c r="S71" s="79"/>
      <c r="T71" s="53">
        <f t="shared" si="6"/>
        <v>0</v>
      </c>
      <c r="U71" s="79" t="s">
        <v>7</v>
      </c>
      <c r="V71" s="96"/>
      <c r="W71" s="25"/>
      <c r="X71" s="1"/>
      <c r="Y71" s="1"/>
      <c r="Z71" s="1"/>
    </row>
    <row r="72" spans="2:26" ht="12" customHeight="1" x14ac:dyDescent="0.2">
      <c r="B72" s="11">
        <v>966</v>
      </c>
      <c r="C72" s="27"/>
      <c r="D72" s="27"/>
      <c r="E72" s="27"/>
      <c r="F72" s="27" t="s">
        <v>133</v>
      </c>
      <c r="G72" s="152"/>
      <c r="H72" s="138">
        <v>0</v>
      </c>
      <c r="I72" s="138"/>
      <c r="J72" s="138"/>
      <c r="K72" s="128">
        <f t="shared" si="5"/>
        <v>0</v>
      </c>
      <c r="L72" s="52"/>
      <c r="M72" s="79"/>
      <c r="N72" s="53"/>
      <c r="O72" s="79"/>
      <c r="P72" s="61"/>
      <c r="Q72" s="82"/>
      <c r="R72" s="53"/>
      <c r="S72" s="79"/>
      <c r="T72" s="53">
        <f t="shared" si="6"/>
        <v>0</v>
      </c>
      <c r="U72" s="79" t="s">
        <v>7</v>
      </c>
      <c r="V72" s="53"/>
      <c r="W72" s="25"/>
      <c r="X72" s="1"/>
      <c r="Y72" s="1"/>
      <c r="Z72" s="1"/>
    </row>
    <row r="73" spans="2:26" ht="12" customHeight="1" x14ac:dyDescent="0.2">
      <c r="B73" s="11">
        <v>967</v>
      </c>
      <c r="C73" s="27"/>
      <c r="D73" s="27"/>
      <c r="E73" s="27"/>
      <c r="F73" s="27" t="s">
        <v>134</v>
      </c>
      <c r="G73" s="152"/>
      <c r="H73" s="138"/>
      <c r="I73" s="138"/>
      <c r="J73" s="138"/>
      <c r="K73" s="128">
        <f t="shared" si="5"/>
        <v>0</v>
      </c>
      <c r="L73" s="52"/>
      <c r="M73" s="79"/>
      <c r="N73" s="53"/>
      <c r="O73" s="79"/>
      <c r="P73" s="61"/>
      <c r="Q73" s="82"/>
      <c r="R73" s="53"/>
      <c r="S73" s="79"/>
      <c r="T73" s="53">
        <f t="shared" si="6"/>
        <v>0</v>
      </c>
      <c r="U73" s="79" t="s">
        <v>7</v>
      </c>
      <c r="V73" s="53"/>
      <c r="W73" s="25"/>
      <c r="X73" s="1"/>
      <c r="Y73" s="1"/>
      <c r="Z73" s="1"/>
    </row>
    <row r="74" spans="2:26" ht="12" customHeight="1" x14ac:dyDescent="0.2">
      <c r="B74" s="11">
        <v>968</v>
      </c>
      <c r="C74" s="27"/>
      <c r="D74" s="27"/>
      <c r="E74" s="27"/>
      <c r="F74" s="27" t="s">
        <v>135</v>
      </c>
      <c r="G74" s="152"/>
      <c r="H74" s="143">
        <v>0</v>
      </c>
      <c r="I74" s="138"/>
      <c r="J74" s="138"/>
      <c r="K74" s="128">
        <f t="shared" si="5"/>
        <v>0</v>
      </c>
      <c r="L74" s="52"/>
      <c r="M74" s="79"/>
      <c r="N74" s="53"/>
      <c r="O74" s="79"/>
      <c r="P74" s="61"/>
      <c r="Q74" s="82"/>
      <c r="R74" s="53"/>
      <c r="S74" s="79"/>
      <c r="T74" s="53">
        <f t="shared" si="6"/>
        <v>0</v>
      </c>
      <c r="U74" s="79" t="s">
        <v>7</v>
      </c>
      <c r="V74" s="53"/>
      <c r="W74" s="25"/>
      <c r="X74" s="1"/>
      <c r="Y74" s="1"/>
      <c r="Z74" s="1"/>
    </row>
    <row r="75" spans="2:26" ht="12" customHeight="1" x14ac:dyDescent="0.2">
      <c r="B75" s="11"/>
      <c r="C75" s="31"/>
      <c r="D75" s="31"/>
      <c r="E75" s="31"/>
      <c r="G75" s="155" t="s">
        <v>205</v>
      </c>
      <c r="H75" s="205">
        <f>SUM(H67:H74)</f>
        <v>22911</v>
      </c>
      <c r="I75" s="138">
        <f>SUM(I67:I74)</f>
        <v>0</v>
      </c>
      <c r="J75" s="138">
        <f>SUM(J67:J74)</f>
        <v>0</v>
      </c>
      <c r="K75" s="132">
        <f t="shared" si="5"/>
        <v>22911</v>
      </c>
      <c r="L75" s="52"/>
      <c r="M75" s="79"/>
      <c r="N75" s="53"/>
      <c r="O75" s="79"/>
      <c r="P75" s="61"/>
      <c r="Q75" s="82"/>
      <c r="R75" s="53"/>
      <c r="S75" s="79"/>
      <c r="T75" s="65">
        <f>SUM(T67:T74)</f>
        <v>7561</v>
      </c>
      <c r="U75" s="79"/>
      <c r="V75" s="53"/>
      <c r="W75" s="25"/>
      <c r="X75" s="1"/>
      <c r="Y75" s="1"/>
      <c r="Z75" s="1"/>
    </row>
    <row r="76" spans="2:26" ht="12" customHeight="1" x14ac:dyDescent="0.2">
      <c r="B76" s="11"/>
      <c r="C76" s="31"/>
      <c r="D76" s="31"/>
      <c r="E76" s="31"/>
      <c r="G76" s="155"/>
      <c r="H76" s="143"/>
      <c r="I76" s="141"/>
      <c r="J76" s="141"/>
      <c r="K76" s="21"/>
      <c r="L76" s="52"/>
      <c r="M76" s="79"/>
      <c r="N76" s="53"/>
      <c r="O76" s="79"/>
      <c r="P76" s="61"/>
      <c r="Q76" s="82"/>
      <c r="R76" s="53"/>
      <c r="S76" s="79"/>
      <c r="T76" s="53"/>
      <c r="U76" s="79"/>
      <c r="V76" s="53"/>
      <c r="W76" s="25"/>
      <c r="X76" s="1"/>
      <c r="Y76" s="1"/>
      <c r="Z76" s="1"/>
    </row>
    <row r="77" spans="2:26" ht="12" customHeight="1" x14ac:dyDescent="0.2">
      <c r="B77" s="13">
        <v>969</v>
      </c>
      <c r="C77" s="31"/>
      <c r="D77" s="31"/>
      <c r="E77" s="31"/>
      <c r="F77"/>
      <c r="G77" s="156" t="s">
        <v>136</v>
      </c>
      <c r="H77" s="140">
        <f>SUM(H33,H40,H50,H57,H64,H75)</f>
        <v>164885</v>
      </c>
      <c r="I77" s="140">
        <f>SUM(I33,I40,I50,I57,I64,I75)</f>
        <v>32914</v>
      </c>
      <c r="J77" s="140">
        <f>SUM(J33,J40,J50,J57,J64,J75)</f>
        <v>0</v>
      </c>
      <c r="K77" s="129">
        <f>SUM(H77:J77)</f>
        <v>197799</v>
      </c>
      <c r="L77" s="52"/>
      <c r="M77" s="82"/>
      <c r="N77" s="53">
        <f>+K77</f>
        <v>197799</v>
      </c>
      <c r="O77" s="79" t="s">
        <v>8</v>
      </c>
      <c r="P77" s="53"/>
      <c r="Q77" s="82"/>
      <c r="R77" s="53"/>
      <c r="S77" s="79"/>
      <c r="T77" s="53"/>
      <c r="U77" s="79"/>
      <c r="V77" s="53"/>
      <c r="W77" s="25"/>
      <c r="X77" s="1"/>
      <c r="Y77" s="1"/>
      <c r="Z77" s="1"/>
    </row>
    <row r="78" spans="2:26" ht="12" customHeight="1" x14ac:dyDescent="0.2">
      <c r="B78" s="11"/>
      <c r="C78" s="31"/>
      <c r="D78" s="31"/>
      <c r="F78"/>
      <c r="G78" s="156"/>
      <c r="H78" s="141"/>
      <c r="I78" s="141"/>
      <c r="J78" s="141"/>
      <c r="K78" s="21"/>
      <c r="L78" s="52"/>
      <c r="M78" s="82"/>
      <c r="N78" s="53"/>
      <c r="O78" s="79"/>
      <c r="P78" s="53"/>
      <c r="Q78" s="82"/>
      <c r="R78" s="53"/>
      <c r="S78" s="79"/>
      <c r="T78" s="20"/>
      <c r="U78" s="79"/>
      <c r="V78" s="53"/>
      <c r="W78" s="25"/>
      <c r="X78" s="1"/>
      <c r="Y78" s="1"/>
      <c r="Z78" s="1"/>
    </row>
    <row r="79" spans="2:26" ht="12" customHeight="1" x14ac:dyDescent="0.2">
      <c r="B79" s="232">
        <v>970</v>
      </c>
      <c r="C79" s="28" t="s">
        <v>204</v>
      </c>
      <c r="D79" s="27"/>
      <c r="F79"/>
      <c r="G79" s="156"/>
      <c r="H79" s="138">
        <f>+H21-H77</f>
        <v>16451</v>
      </c>
      <c r="I79" s="138">
        <f>+I21-I77</f>
        <v>179182</v>
      </c>
      <c r="J79" s="138">
        <f>+J21-J77</f>
        <v>116174</v>
      </c>
      <c r="K79" s="32">
        <f>SUM(H79:J79)</f>
        <v>311807</v>
      </c>
      <c r="L79" s="52"/>
      <c r="M79" s="79"/>
      <c r="N79" s="53"/>
      <c r="O79" s="79"/>
      <c r="P79" s="53"/>
      <c r="Q79" s="82"/>
      <c r="R79" s="53"/>
      <c r="S79" s="79"/>
      <c r="T79" s="53"/>
      <c r="U79" s="79"/>
      <c r="V79" s="53">
        <f>K79</f>
        <v>311807</v>
      </c>
      <c r="W79" s="25" t="s">
        <v>7</v>
      </c>
      <c r="X79" s="1"/>
      <c r="Y79" s="1"/>
      <c r="Z79" s="1"/>
    </row>
    <row r="80" spans="2:26" ht="12" customHeight="1" x14ac:dyDescent="0.2">
      <c r="B80" s="11"/>
      <c r="C80" s="27"/>
      <c r="D80" s="27"/>
      <c r="E80" s="27"/>
      <c r="F80" s="33"/>
      <c r="G80" s="152"/>
      <c r="H80" s="138"/>
      <c r="I80" s="138"/>
      <c r="J80" s="138"/>
      <c r="K80" s="128"/>
      <c r="L80" s="52"/>
      <c r="M80" s="79"/>
      <c r="N80" s="53"/>
      <c r="O80" s="79"/>
      <c r="P80" s="53"/>
      <c r="Q80" s="82"/>
      <c r="R80" s="53"/>
      <c r="S80" s="79"/>
      <c r="U80" s="79"/>
      <c r="V80" s="53"/>
      <c r="W80" s="25"/>
      <c r="X80" s="1"/>
      <c r="Y80" s="1"/>
      <c r="Z80" s="1"/>
    </row>
    <row r="81" spans="2:26" ht="12" customHeight="1" x14ac:dyDescent="0.2">
      <c r="B81" s="11">
        <v>971</v>
      </c>
      <c r="C81" s="27"/>
      <c r="D81" s="27"/>
      <c r="E81" s="27"/>
      <c r="F81" s="27" t="s">
        <v>137</v>
      </c>
      <c r="G81" s="152"/>
      <c r="H81" s="205">
        <v>0</v>
      </c>
      <c r="I81" s="138"/>
      <c r="J81" s="138">
        <v>37422</v>
      </c>
      <c r="K81" s="128">
        <f t="shared" ref="K81:K88" si="7">SUM(H81:J81)</f>
        <v>37422</v>
      </c>
      <c r="L81" s="52"/>
      <c r="M81" s="82"/>
      <c r="N81" s="53">
        <f>+K81</f>
        <v>37422</v>
      </c>
      <c r="O81" s="79" t="s">
        <v>8</v>
      </c>
      <c r="P81" s="61"/>
      <c r="Q81" s="82"/>
      <c r="R81" s="53"/>
      <c r="S81" s="79"/>
      <c r="T81" s="53">
        <f>ROUND($H81*0.1,0)</f>
        <v>0</v>
      </c>
      <c r="U81" s="79" t="s">
        <v>7</v>
      </c>
      <c r="V81" s="53">
        <f>K81</f>
        <v>37422</v>
      </c>
      <c r="W81" s="25" t="s">
        <v>7</v>
      </c>
      <c r="X81" s="1"/>
      <c r="Y81" s="1"/>
      <c r="Z81" s="1"/>
    </row>
    <row r="82" spans="2:26" ht="12" customHeight="1" x14ac:dyDescent="0.2">
      <c r="B82" s="11">
        <v>972</v>
      </c>
      <c r="C82" s="27"/>
      <c r="D82" s="27"/>
      <c r="E82" s="27"/>
      <c r="F82" s="30" t="s">
        <v>138</v>
      </c>
      <c r="G82" s="152"/>
      <c r="H82" s="138">
        <v>0</v>
      </c>
      <c r="I82" s="138"/>
      <c r="J82" s="138"/>
      <c r="K82" s="128">
        <f t="shared" si="7"/>
        <v>0</v>
      </c>
      <c r="L82" s="52"/>
      <c r="M82" s="82"/>
      <c r="N82" s="53">
        <f>+K82</f>
        <v>0</v>
      </c>
      <c r="O82" s="79" t="s">
        <v>8</v>
      </c>
      <c r="P82" s="61"/>
      <c r="Q82" s="82"/>
      <c r="R82" s="53"/>
      <c r="S82" s="79"/>
      <c r="T82" s="53"/>
      <c r="U82" s="79"/>
      <c r="V82" s="53">
        <f>K82</f>
        <v>0</v>
      </c>
      <c r="W82" s="25" t="s">
        <v>7</v>
      </c>
      <c r="X82" s="1"/>
      <c r="Y82" s="1"/>
      <c r="Z82" s="1"/>
    </row>
    <row r="83" spans="2:26" ht="12" customHeight="1" x14ac:dyDescent="0.2">
      <c r="B83" s="11">
        <v>973</v>
      </c>
      <c r="C83" s="27"/>
      <c r="D83" s="27"/>
      <c r="E83" s="27"/>
      <c r="F83" s="27" t="s">
        <v>139</v>
      </c>
      <c r="G83" s="152"/>
      <c r="H83" s="147">
        <v>0</v>
      </c>
      <c r="I83" s="138">
        <v>179306</v>
      </c>
      <c r="J83" s="138"/>
      <c r="K83" s="128">
        <f t="shared" si="7"/>
        <v>179306</v>
      </c>
      <c r="L83" s="52"/>
      <c r="M83" s="79"/>
      <c r="N83" s="53"/>
      <c r="O83" s="79"/>
      <c r="P83" s="61"/>
      <c r="Q83" s="82"/>
      <c r="R83" s="53"/>
      <c r="S83" s="79"/>
      <c r="T83" s="53"/>
      <c r="U83" s="79"/>
      <c r="V83" s="53">
        <f>K83</f>
        <v>179306</v>
      </c>
      <c r="W83" s="25" t="s">
        <v>7</v>
      </c>
      <c r="X83" s="1"/>
      <c r="Y83" s="1"/>
      <c r="Z83" s="1"/>
    </row>
    <row r="84" spans="2:26" ht="12" customHeight="1" x14ac:dyDescent="0.2">
      <c r="B84" s="11">
        <v>974</v>
      </c>
      <c r="C84" s="27"/>
      <c r="D84" s="27"/>
      <c r="E84" s="27"/>
      <c r="F84" s="27" t="s">
        <v>140</v>
      </c>
      <c r="G84" s="152"/>
      <c r="H84" s="138">
        <v>1903</v>
      </c>
      <c r="I84" s="138">
        <v>683</v>
      </c>
      <c r="J84" s="138"/>
      <c r="K84" s="128">
        <f t="shared" si="7"/>
        <v>2586</v>
      </c>
      <c r="L84" s="52"/>
      <c r="M84" s="79"/>
      <c r="N84" s="53"/>
      <c r="O84" s="79"/>
      <c r="P84" s="61"/>
      <c r="Q84" s="82"/>
      <c r="R84" s="53"/>
      <c r="S84" s="79"/>
      <c r="T84" s="53"/>
      <c r="U84" s="79"/>
      <c r="V84" s="53"/>
      <c r="W84" s="25"/>
      <c r="X84" s="1"/>
      <c r="Y84" s="1"/>
      <c r="Z84" s="1"/>
    </row>
    <row r="85" spans="2:26" ht="12" customHeight="1" x14ac:dyDescent="0.2">
      <c r="B85" s="11">
        <v>975</v>
      </c>
      <c r="C85" s="27"/>
      <c r="D85" s="27"/>
      <c r="E85" s="27"/>
      <c r="F85" s="27" t="s">
        <v>141</v>
      </c>
      <c r="G85" s="152"/>
      <c r="H85" s="205">
        <v>0</v>
      </c>
      <c r="I85" s="138"/>
      <c r="J85" s="138"/>
      <c r="K85" s="128">
        <f t="shared" si="7"/>
        <v>0</v>
      </c>
      <c r="L85" s="52"/>
      <c r="M85" s="79"/>
      <c r="N85" s="53"/>
      <c r="O85" s="79"/>
      <c r="P85" s="61"/>
      <c r="Q85" s="82"/>
      <c r="R85" s="53"/>
      <c r="S85" s="79"/>
      <c r="T85" s="53">
        <f>ROUND($H85*0.33,0)</f>
        <v>0</v>
      </c>
      <c r="U85" s="79" t="s">
        <v>7</v>
      </c>
      <c r="V85" s="53">
        <f>K85</f>
        <v>0</v>
      </c>
      <c r="W85" s="25" t="s">
        <v>7</v>
      </c>
      <c r="X85" s="1"/>
      <c r="Y85" s="1"/>
      <c r="Z85" s="1"/>
    </row>
    <row r="86" spans="2:26" ht="12" customHeight="1" x14ac:dyDescent="0.2">
      <c r="B86" s="11">
        <v>976</v>
      </c>
      <c r="C86" s="27"/>
      <c r="D86" s="27"/>
      <c r="E86" s="27"/>
      <c r="F86" s="27" t="s">
        <v>142</v>
      </c>
      <c r="G86" s="152"/>
      <c r="H86" s="205">
        <v>0</v>
      </c>
      <c r="I86" s="138"/>
      <c r="J86" s="138"/>
      <c r="K86" s="128">
        <f t="shared" si="7"/>
        <v>0</v>
      </c>
      <c r="L86" s="52"/>
      <c r="M86" s="79"/>
      <c r="N86" s="53"/>
      <c r="O86" s="79"/>
      <c r="P86" s="61"/>
      <c r="Q86" s="82"/>
      <c r="R86" s="53"/>
      <c r="S86" s="79"/>
      <c r="T86" s="53"/>
      <c r="U86" s="79"/>
      <c r="V86" s="53">
        <f>K86</f>
        <v>0</v>
      </c>
      <c r="W86" s="25" t="s">
        <v>7</v>
      </c>
      <c r="X86" s="1"/>
      <c r="Y86" s="1"/>
      <c r="Z86" s="1"/>
    </row>
    <row r="87" spans="2:26" ht="12" customHeight="1" x14ac:dyDescent="0.2">
      <c r="B87" s="11">
        <v>977</v>
      </c>
      <c r="C87" s="34"/>
      <c r="D87" s="27"/>
      <c r="E87" s="27"/>
      <c r="F87" s="27" t="s">
        <v>143</v>
      </c>
      <c r="G87" s="152"/>
      <c r="H87" s="205">
        <v>0</v>
      </c>
      <c r="I87" s="138"/>
      <c r="J87" s="138"/>
      <c r="K87" s="128">
        <f t="shared" si="7"/>
        <v>0</v>
      </c>
      <c r="L87" s="52"/>
      <c r="M87" s="79"/>
      <c r="N87" s="53">
        <f>+K87</f>
        <v>0</v>
      </c>
      <c r="O87" s="79" t="s">
        <v>8</v>
      </c>
      <c r="P87" s="61"/>
      <c r="Q87" s="82"/>
      <c r="R87" s="53"/>
      <c r="S87" s="79"/>
      <c r="T87" s="53">
        <f>ROUND($H3*0.33,0)</f>
        <v>0</v>
      </c>
      <c r="U87" s="79" t="s">
        <v>7</v>
      </c>
      <c r="V87" s="53"/>
      <c r="W87" s="25"/>
      <c r="X87" s="1"/>
      <c r="Y87" s="1"/>
      <c r="Z87" s="1"/>
    </row>
    <row r="88" spans="2:26" ht="12" customHeight="1" x14ac:dyDescent="0.2">
      <c r="B88" s="11">
        <v>978</v>
      </c>
      <c r="C88" s="27"/>
      <c r="D88" s="27"/>
      <c r="E88" s="27"/>
      <c r="F88" s="27" t="s">
        <v>144</v>
      </c>
      <c r="G88" s="152"/>
      <c r="H88" s="205">
        <v>0</v>
      </c>
      <c r="I88" s="138"/>
      <c r="J88" s="138"/>
      <c r="K88" s="128">
        <f t="shared" si="7"/>
        <v>0</v>
      </c>
      <c r="L88" s="52"/>
      <c r="M88" s="82"/>
      <c r="N88" s="53">
        <f>+K88</f>
        <v>0</v>
      </c>
      <c r="O88" s="79" t="s">
        <v>8</v>
      </c>
      <c r="P88" s="61"/>
      <c r="Q88" s="82"/>
      <c r="R88" s="53"/>
      <c r="S88" s="79"/>
      <c r="T88" s="53">
        <f>ROUND($H88*0.33,0)</f>
        <v>0</v>
      </c>
      <c r="U88" s="79" t="s">
        <v>7</v>
      </c>
      <c r="V88" s="53">
        <f>K88</f>
        <v>0</v>
      </c>
      <c r="W88" s="25" t="s">
        <v>7</v>
      </c>
      <c r="X88" s="1"/>
      <c r="Y88" s="1"/>
      <c r="Z88" s="1"/>
    </row>
    <row r="89" spans="2:26" ht="12" customHeight="1" x14ac:dyDescent="0.2">
      <c r="B89" s="11"/>
      <c r="C89" s="27"/>
      <c r="D89" s="27"/>
      <c r="E89" s="27"/>
      <c r="F89" s="27"/>
      <c r="G89" s="152"/>
      <c r="H89" s="138"/>
      <c r="I89" s="138"/>
      <c r="J89" s="138"/>
      <c r="K89" s="128"/>
      <c r="L89" s="52"/>
      <c r="M89" s="82"/>
      <c r="N89" s="53"/>
      <c r="O89" s="79"/>
      <c r="P89" s="53"/>
      <c r="Q89" s="82"/>
      <c r="R89" s="53"/>
      <c r="S89" s="79"/>
      <c r="T89" s="53"/>
      <c r="U89" s="79"/>
      <c r="V89" s="61"/>
      <c r="W89" s="25"/>
      <c r="X89" s="1"/>
      <c r="Y89" s="1"/>
      <c r="Z89" s="1"/>
    </row>
    <row r="90" spans="2:26" ht="12" customHeight="1" x14ac:dyDescent="0.2">
      <c r="B90" s="11"/>
      <c r="C90" s="27"/>
      <c r="D90" s="27"/>
      <c r="E90" s="27"/>
      <c r="F90" s="27"/>
      <c r="G90" s="152"/>
      <c r="H90" s="26"/>
      <c r="I90" s="26"/>
      <c r="J90" s="26"/>
      <c r="K90" s="128"/>
      <c r="L90" s="62"/>
      <c r="M90" s="82"/>
      <c r="N90" s="61"/>
      <c r="O90" s="82"/>
      <c r="P90" s="61"/>
      <c r="Q90" s="82"/>
      <c r="R90" s="61"/>
      <c r="S90" s="82"/>
      <c r="T90" s="61"/>
      <c r="U90" s="82"/>
      <c r="V90" s="53"/>
      <c r="W90" s="47"/>
    </row>
    <row r="91" spans="2:26" ht="12" customHeight="1" x14ac:dyDescent="0.2">
      <c r="B91" s="13">
        <v>900</v>
      </c>
      <c r="C91" s="28" t="s">
        <v>145</v>
      </c>
      <c r="D91" s="27"/>
      <c r="E91" s="27"/>
      <c r="F91" s="27"/>
      <c r="G91" s="152"/>
      <c r="H91" s="140">
        <f>SUM(H33,H40,H50,H57,H64,H75,H81:H88)</f>
        <v>166788</v>
      </c>
      <c r="I91" s="140">
        <f>SUM(I33,I40,I50,I57,I64,I75,I81:I88)</f>
        <v>212903</v>
      </c>
      <c r="J91" s="140">
        <f>SUM(J33,J40,J50,J57,J64,J75,J81:J88)</f>
        <v>37422</v>
      </c>
      <c r="K91" s="129">
        <f>SUM(K33,K40,K50,K57,K64,K75,K81:K88)</f>
        <v>416780</v>
      </c>
      <c r="L91" s="52"/>
      <c r="M91" s="82"/>
      <c r="N91" s="53"/>
      <c r="O91" s="79"/>
      <c r="P91" s="53"/>
      <c r="Q91" s="82"/>
      <c r="R91" s="53"/>
      <c r="S91" s="79"/>
      <c r="T91" s="53"/>
      <c r="U91" s="79"/>
      <c r="V91" s="53"/>
      <c r="W91" s="25"/>
      <c r="X91" s="1"/>
      <c r="Y91" s="1"/>
      <c r="Z91" s="1"/>
    </row>
    <row r="92" spans="2:26" ht="12" customHeight="1" x14ac:dyDescent="0.2">
      <c r="B92" s="11"/>
      <c r="C92" s="28"/>
      <c r="D92" s="27"/>
      <c r="E92" s="27"/>
      <c r="F92" s="27"/>
      <c r="G92" s="152"/>
      <c r="H92" s="141"/>
      <c r="I92" s="141"/>
      <c r="J92" s="141"/>
      <c r="K92" s="21"/>
      <c r="L92" s="52"/>
      <c r="M92" s="82"/>
      <c r="N92" s="53"/>
      <c r="O92" s="79"/>
      <c r="P92" s="53"/>
      <c r="Q92" s="82"/>
      <c r="R92" s="53"/>
      <c r="S92" s="79"/>
      <c r="T92" s="53"/>
      <c r="U92" s="79"/>
      <c r="V92" s="53"/>
      <c r="W92" s="25"/>
      <c r="X92" s="1"/>
      <c r="Y92" s="1"/>
      <c r="Z92" s="1"/>
    </row>
    <row r="93" spans="2:26" ht="12" customHeight="1" x14ac:dyDescent="0.2">
      <c r="B93" s="11"/>
      <c r="C93" s="28" t="s">
        <v>146</v>
      </c>
      <c r="D93" s="27"/>
      <c r="E93" s="27"/>
      <c r="F93" s="27"/>
      <c r="G93" s="152"/>
      <c r="H93" s="138"/>
      <c r="I93" s="138"/>
      <c r="J93" s="138"/>
      <c r="K93" s="21"/>
      <c r="L93" s="52"/>
      <c r="M93" s="82"/>
      <c r="N93" s="53"/>
      <c r="O93" s="79"/>
      <c r="P93" s="53"/>
      <c r="Q93" s="82"/>
      <c r="R93" s="53"/>
      <c r="S93" s="79"/>
      <c r="T93" s="53"/>
      <c r="U93" s="79"/>
      <c r="V93" s="53"/>
      <c r="W93" s="25"/>
      <c r="X93" s="1"/>
      <c r="Y93" s="1"/>
      <c r="Z93" s="1"/>
    </row>
    <row r="94" spans="2:26" ht="12" customHeight="1" x14ac:dyDescent="0.2">
      <c r="B94" s="11">
        <v>1001</v>
      </c>
      <c r="C94" s="28"/>
      <c r="D94" s="27"/>
      <c r="E94" s="27"/>
      <c r="F94" s="27" t="s">
        <v>147</v>
      </c>
      <c r="G94" s="152"/>
      <c r="H94" s="138">
        <v>25000</v>
      </c>
      <c r="I94" s="138"/>
      <c r="J94" s="138"/>
      <c r="K94" s="128">
        <f t="shared" ref="K94:K102" si="8">SUM(H94:J94)</f>
        <v>25000</v>
      </c>
      <c r="L94" s="52"/>
      <c r="M94" s="82"/>
      <c r="N94" s="53"/>
      <c r="O94" s="79"/>
      <c r="P94" s="53"/>
      <c r="Q94" s="82"/>
      <c r="R94" s="53"/>
      <c r="S94" s="79"/>
      <c r="T94" s="53"/>
      <c r="U94" s="79"/>
      <c r="V94" s="53"/>
      <c r="W94" s="25"/>
      <c r="X94" s="1"/>
      <c r="Y94" s="1"/>
      <c r="Z94" s="1"/>
    </row>
    <row r="95" spans="2:26" ht="12" customHeight="1" x14ac:dyDescent="0.2">
      <c r="B95" s="11">
        <v>1002</v>
      </c>
      <c r="C95" s="28"/>
      <c r="D95" s="27"/>
      <c r="E95" s="27"/>
      <c r="F95" s="27" t="s">
        <v>148</v>
      </c>
      <c r="G95" s="152"/>
      <c r="H95" s="138">
        <v>0</v>
      </c>
      <c r="I95" s="138"/>
      <c r="J95" s="138">
        <v>-25000</v>
      </c>
      <c r="K95" s="128">
        <f t="shared" si="8"/>
        <v>-25000</v>
      </c>
      <c r="L95" s="52"/>
      <c r="M95" s="82"/>
      <c r="N95" s="53"/>
      <c r="O95" s="79"/>
      <c r="P95" s="53"/>
      <c r="Q95" s="82"/>
      <c r="R95" s="53"/>
      <c r="S95" s="79"/>
      <c r="T95" s="53"/>
      <c r="U95" s="79"/>
      <c r="V95" s="53"/>
      <c r="W95" s="25"/>
      <c r="X95" s="1"/>
      <c r="Y95" s="1"/>
      <c r="Z95" s="1"/>
    </row>
    <row r="96" spans="2:26" ht="12" customHeight="1" x14ac:dyDescent="0.2">
      <c r="B96" s="11">
        <v>1003</v>
      </c>
      <c r="C96" s="28"/>
      <c r="D96" s="27"/>
      <c r="E96" s="27"/>
      <c r="F96" s="27" t="s">
        <v>149</v>
      </c>
      <c r="G96" s="152"/>
      <c r="H96" s="138">
        <v>0</v>
      </c>
      <c r="I96" s="138"/>
      <c r="J96" s="138"/>
      <c r="K96" s="128">
        <f t="shared" si="8"/>
        <v>0</v>
      </c>
      <c r="L96" s="52"/>
      <c r="M96" s="82"/>
      <c r="N96" s="53"/>
      <c r="O96" s="79"/>
      <c r="P96" s="53"/>
      <c r="Q96" s="82"/>
      <c r="R96" s="53"/>
      <c r="S96" s="79"/>
      <c r="T96" s="53"/>
      <c r="U96" s="79"/>
      <c r="V96" s="53"/>
      <c r="W96" s="25"/>
      <c r="X96" s="1"/>
      <c r="Y96" s="1"/>
      <c r="Z96" s="1"/>
    </row>
    <row r="97" spans="2:26" ht="12" customHeight="1" x14ac:dyDescent="0.2">
      <c r="B97" s="11">
        <v>1004</v>
      </c>
      <c r="C97" s="28"/>
      <c r="D97" s="27"/>
      <c r="E97" s="27"/>
      <c r="F97" s="27" t="s">
        <v>190</v>
      </c>
      <c r="G97" s="152"/>
      <c r="H97" s="138">
        <v>0</v>
      </c>
      <c r="I97" s="138"/>
      <c r="J97" s="138"/>
      <c r="K97" s="128">
        <f t="shared" si="8"/>
        <v>0</v>
      </c>
      <c r="L97" s="52"/>
      <c r="M97" s="82"/>
      <c r="N97" s="53"/>
      <c r="O97" s="79"/>
      <c r="P97" s="53"/>
      <c r="Q97" s="82"/>
      <c r="R97" s="53"/>
      <c r="S97" s="79"/>
      <c r="T97" s="53"/>
      <c r="U97" s="79"/>
      <c r="V97" s="53"/>
      <c r="W97" s="25"/>
      <c r="X97" s="1"/>
      <c r="Y97" s="1"/>
      <c r="Z97" s="1"/>
    </row>
    <row r="98" spans="2:26" ht="12" customHeight="1" x14ac:dyDescent="0.2">
      <c r="B98" s="11">
        <v>1005</v>
      </c>
      <c r="C98" s="28"/>
      <c r="D98" s="27"/>
      <c r="E98" s="27"/>
      <c r="F98" s="27" t="s">
        <v>150</v>
      </c>
      <c r="G98" s="152"/>
      <c r="H98" s="138">
        <v>0</v>
      </c>
      <c r="I98" s="138"/>
      <c r="J98" s="138"/>
      <c r="K98" s="128">
        <f t="shared" si="8"/>
        <v>0</v>
      </c>
      <c r="L98" s="52"/>
      <c r="M98" s="82"/>
      <c r="N98" s="53"/>
      <c r="O98" s="79"/>
      <c r="P98" s="53"/>
      <c r="Q98" s="82"/>
      <c r="R98" s="53"/>
      <c r="S98" s="79"/>
      <c r="T98" s="53"/>
      <c r="U98" s="79"/>
      <c r="V98" s="53"/>
      <c r="W98" s="25"/>
      <c r="X98" s="1"/>
      <c r="Y98" s="1"/>
      <c r="Z98" s="1"/>
    </row>
    <row r="99" spans="2:26" ht="12" customHeight="1" x14ac:dyDescent="0.2">
      <c r="B99" s="11">
        <v>1006</v>
      </c>
      <c r="C99" s="28"/>
      <c r="D99" s="27"/>
      <c r="E99" s="27"/>
      <c r="F99" s="27" t="s">
        <v>151</v>
      </c>
      <c r="G99" s="152"/>
      <c r="H99" s="138">
        <v>0</v>
      </c>
      <c r="I99" s="138"/>
      <c r="J99" s="138"/>
      <c r="K99" s="128">
        <f t="shared" si="8"/>
        <v>0</v>
      </c>
      <c r="L99" s="52"/>
      <c r="M99" s="82"/>
      <c r="N99" s="53"/>
      <c r="O99" s="79"/>
      <c r="P99" s="53"/>
      <c r="Q99" s="82"/>
      <c r="R99" s="53"/>
      <c r="S99" s="79"/>
      <c r="T99" s="53"/>
      <c r="U99" s="79"/>
      <c r="V99" s="53"/>
      <c r="W99" s="25"/>
      <c r="X99" s="1"/>
      <c r="Y99" s="1"/>
      <c r="Z99" s="1"/>
    </row>
    <row r="100" spans="2:26" ht="12" customHeight="1" x14ac:dyDescent="0.2">
      <c r="B100" s="11">
        <v>1007</v>
      </c>
      <c r="C100" s="28"/>
      <c r="D100" s="27"/>
      <c r="E100" s="27"/>
      <c r="F100" s="27" t="s">
        <v>187</v>
      </c>
      <c r="G100" s="152"/>
      <c r="H100" s="138">
        <v>0</v>
      </c>
      <c r="I100" s="138"/>
      <c r="J100" s="138"/>
      <c r="K100" s="128">
        <f t="shared" si="8"/>
        <v>0</v>
      </c>
      <c r="L100" s="52"/>
      <c r="M100" s="82"/>
      <c r="N100" s="53"/>
      <c r="O100" s="79"/>
      <c r="P100" s="53"/>
      <c r="Q100" s="82"/>
      <c r="R100" s="53"/>
      <c r="S100" s="79"/>
      <c r="T100" s="53"/>
      <c r="U100" s="79"/>
      <c r="V100" s="53"/>
      <c r="W100" s="25"/>
      <c r="X100" s="1"/>
      <c r="Y100" s="1"/>
      <c r="Z100" s="1"/>
    </row>
    <row r="101" spans="2:26" ht="12" customHeight="1" x14ac:dyDescent="0.2">
      <c r="B101" s="11">
        <v>1008</v>
      </c>
      <c r="C101" s="28"/>
      <c r="D101" s="27"/>
      <c r="E101" s="27"/>
      <c r="F101" s="27" t="s">
        <v>188</v>
      </c>
      <c r="G101" s="152"/>
      <c r="H101" s="138">
        <v>0</v>
      </c>
      <c r="I101" s="138"/>
      <c r="J101" s="138"/>
      <c r="K101" s="128">
        <f t="shared" si="8"/>
        <v>0</v>
      </c>
      <c r="L101" s="52"/>
      <c r="M101" s="82"/>
      <c r="N101" s="53"/>
      <c r="O101" s="79"/>
      <c r="P101" s="53"/>
      <c r="Q101" s="82"/>
      <c r="R101" s="53"/>
      <c r="S101" s="79"/>
      <c r="T101" s="53"/>
      <c r="U101" s="79"/>
      <c r="V101" s="53"/>
      <c r="W101" s="25"/>
      <c r="X101" s="1"/>
      <c r="Y101" s="1"/>
      <c r="Z101" s="1"/>
    </row>
    <row r="102" spans="2:26" ht="12" customHeight="1" x14ac:dyDescent="0.2">
      <c r="B102" s="11"/>
      <c r="C102" s="28"/>
      <c r="D102" s="27"/>
      <c r="E102" s="27"/>
      <c r="F102" s="27"/>
      <c r="G102" s="152"/>
      <c r="H102" s="141"/>
      <c r="I102" s="141"/>
      <c r="J102" s="141"/>
      <c r="K102" s="130">
        <f t="shared" si="8"/>
        <v>0</v>
      </c>
      <c r="L102" s="52"/>
      <c r="M102" s="82"/>
      <c r="N102" s="53"/>
      <c r="O102" s="79"/>
      <c r="P102" s="53"/>
      <c r="Q102" s="82"/>
      <c r="R102" s="53"/>
      <c r="S102" s="79"/>
      <c r="T102" s="53"/>
      <c r="U102" s="79"/>
      <c r="V102" s="53"/>
      <c r="W102" s="25"/>
      <c r="X102" s="1"/>
      <c r="Y102" s="1"/>
      <c r="Z102" s="1"/>
    </row>
    <row r="103" spans="2:26" ht="12" customHeight="1" x14ac:dyDescent="0.2">
      <c r="B103" s="11">
        <v>1010</v>
      </c>
      <c r="C103" s="28" t="s">
        <v>152</v>
      </c>
      <c r="D103" s="27"/>
      <c r="E103" s="27"/>
      <c r="F103" s="27"/>
      <c r="G103" s="152"/>
      <c r="H103" s="140">
        <f>SUM(H94:H102)</f>
        <v>25000</v>
      </c>
      <c r="I103" s="140">
        <f>SUM(I94:I102)</f>
        <v>0</v>
      </c>
      <c r="J103" s="140">
        <f>SUM(J94:J102)</f>
        <v>-25000</v>
      </c>
      <c r="K103" s="133">
        <f>SUM(K94:K102)</f>
        <v>0</v>
      </c>
      <c r="L103" s="52"/>
      <c r="M103" s="82"/>
      <c r="N103" s="53"/>
      <c r="O103" s="79"/>
      <c r="P103" s="53"/>
      <c r="Q103" s="82"/>
      <c r="R103" s="53"/>
      <c r="S103" s="79"/>
      <c r="T103" s="53"/>
      <c r="U103" s="79"/>
      <c r="V103" s="53"/>
      <c r="W103" s="25"/>
      <c r="X103" s="1"/>
      <c r="Y103" s="1"/>
      <c r="Z103" s="1"/>
    </row>
    <row r="104" spans="2:26" ht="12" customHeight="1" x14ac:dyDescent="0.2">
      <c r="B104" s="11"/>
      <c r="C104" s="27"/>
      <c r="D104" s="27"/>
      <c r="E104" s="27"/>
      <c r="F104" s="27"/>
      <c r="G104" s="152"/>
      <c r="H104" s="141"/>
      <c r="I104" s="141"/>
      <c r="J104" s="141"/>
      <c r="K104" s="21"/>
      <c r="L104" s="52"/>
      <c r="M104" s="82"/>
      <c r="N104" s="53"/>
      <c r="O104" s="79"/>
      <c r="P104" s="53"/>
      <c r="Q104" s="82"/>
      <c r="R104" s="53"/>
      <c r="S104" s="79"/>
      <c r="T104" s="53"/>
      <c r="U104" s="79"/>
      <c r="V104" s="53"/>
      <c r="W104" s="25"/>
      <c r="X104" s="1"/>
      <c r="Y104" s="1"/>
      <c r="Z104" s="1"/>
    </row>
    <row r="105" spans="2:26" ht="12" customHeight="1" x14ac:dyDescent="0.2">
      <c r="B105" s="11">
        <v>1000</v>
      </c>
      <c r="C105" s="28" t="s">
        <v>153</v>
      </c>
      <c r="D105" s="27"/>
      <c r="E105" s="27"/>
      <c r="F105" s="27"/>
      <c r="G105" s="152"/>
      <c r="H105" s="140">
        <f>H21-H91+H103</f>
        <v>39548</v>
      </c>
      <c r="I105" s="140">
        <f>I21-I91+I103</f>
        <v>-807</v>
      </c>
      <c r="J105" s="140">
        <f>J21-J91+J103</f>
        <v>53752</v>
      </c>
      <c r="K105" s="133">
        <f>K21-K91+K103</f>
        <v>92826</v>
      </c>
      <c r="L105" s="52"/>
      <c r="M105" s="82"/>
      <c r="N105" s="53"/>
      <c r="O105" s="79"/>
      <c r="P105" s="53"/>
      <c r="Q105" s="82"/>
      <c r="R105" s="53"/>
      <c r="S105" s="79"/>
      <c r="T105" s="53"/>
      <c r="U105" s="79"/>
      <c r="V105" s="53"/>
      <c r="W105" s="25"/>
      <c r="X105" s="1"/>
      <c r="Y105" s="1"/>
      <c r="Z105" s="1"/>
    </row>
    <row r="106" spans="2:26" ht="12" customHeight="1" x14ac:dyDescent="0.2">
      <c r="B106" s="11"/>
      <c r="C106" s="28"/>
      <c r="D106" s="27"/>
      <c r="E106" s="27"/>
      <c r="F106" s="27"/>
      <c r="G106" s="152"/>
      <c r="H106" s="145"/>
      <c r="I106" s="145"/>
      <c r="J106" s="145"/>
      <c r="K106" s="127"/>
      <c r="L106" s="52"/>
      <c r="M106" s="82"/>
      <c r="N106" s="53"/>
      <c r="O106" s="79"/>
      <c r="P106" s="53"/>
      <c r="Q106" s="82"/>
      <c r="R106" s="53"/>
      <c r="S106" s="79"/>
      <c r="T106" s="53"/>
      <c r="U106" s="79"/>
      <c r="V106" s="53"/>
      <c r="W106" s="25"/>
      <c r="X106" s="1"/>
      <c r="Y106" s="1"/>
      <c r="Z106" s="1"/>
    </row>
    <row r="107" spans="2:26" ht="12" customHeight="1" x14ac:dyDescent="0.2">
      <c r="B107" s="13" t="s">
        <v>154</v>
      </c>
      <c r="C107" s="27"/>
      <c r="D107" s="27"/>
      <c r="E107" s="27"/>
      <c r="F107" s="27"/>
      <c r="G107" s="152"/>
      <c r="H107" s="138"/>
      <c r="I107" s="138"/>
      <c r="J107" s="138"/>
      <c r="K107" s="127"/>
      <c r="L107" s="52"/>
      <c r="M107" s="82"/>
      <c r="N107" s="53"/>
      <c r="O107" s="79"/>
      <c r="P107" s="53"/>
      <c r="Q107" s="82"/>
      <c r="R107" s="53"/>
      <c r="S107" s="79"/>
      <c r="T107" s="53"/>
      <c r="U107" s="79"/>
      <c r="V107" s="53"/>
      <c r="W107" s="25"/>
      <c r="X107" s="1"/>
      <c r="Y107" s="1"/>
      <c r="Z107" s="1"/>
    </row>
    <row r="108" spans="2:26" ht="12" customHeight="1" x14ac:dyDescent="0.2">
      <c r="B108" s="11">
        <v>1101</v>
      </c>
      <c r="C108" s="27"/>
      <c r="D108" s="27"/>
      <c r="E108" s="27" t="s">
        <v>155</v>
      </c>
      <c r="F108" s="27"/>
      <c r="G108" s="152"/>
      <c r="H108" s="138">
        <v>0</v>
      </c>
      <c r="I108" s="138"/>
      <c r="J108" s="138"/>
      <c r="K108" s="128">
        <f t="shared" ref="K108:K125" si="9">SUM(H108:J108)</f>
        <v>0</v>
      </c>
      <c r="L108" s="52"/>
      <c r="M108" s="82"/>
      <c r="N108" s="53"/>
      <c r="O108" s="79"/>
      <c r="P108" s="53"/>
      <c r="Q108" s="82"/>
      <c r="R108" s="53"/>
      <c r="S108" s="79"/>
      <c r="T108" s="53"/>
      <c r="U108" s="79"/>
      <c r="V108" s="53"/>
      <c r="W108" s="25"/>
      <c r="X108" s="1"/>
      <c r="Y108" s="1"/>
      <c r="Z108" s="1"/>
    </row>
    <row r="109" spans="2:26" ht="12" customHeight="1" x14ac:dyDescent="0.2">
      <c r="B109" s="11">
        <v>1102</v>
      </c>
      <c r="C109" s="27"/>
      <c r="D109" s="27"/>
      <c r="E109" s="27" t="s">
        <v>156</v>
      </c>
      <c r="F109" s="27"/>
      <c r="G109" s="152"/>
      <c r="H109" s="205">
        <v>0</v>
      </c>
      <c r="I109" s="138"/>
      <c r="J109" s="138"/>
      <c r="K109" s="128">
        <f t="shared" si="9"/>
        <v>0</v>
      </c>
      <c r="L109" s="52"/>
      <c r="M109" s="82"/>
      <c r="N109" s="53">
        <f>+K109</f>
        <v>0</v>
      </c>
      <c r="O109" s="79" t="s">
        <v>8</v>
      </c>
      <c r="P109" s="53"/>
      <c r="Q109" s="82"/>
      <c r="R109" s="53"/>
      <c r="S109" s="79"/>
      <c r="T109" s="69">
        <f>ROUND($H109*0.33,0)</f>
        <v>0</v>
      </c>
      <c r="U109" s="79" t="s">
        <v>7</v>
      </c>
      <c r="V109" s="53"/>
      <c r="W109" s="25"/>
      <c r="X109" s="1"/>
      <c r="Y109" s="1"/>
      <c r="Z109" s="1"/>
    </row>
    <row r="110" spans="2:26" ht="12" customHeight="1" x14ac:dyDescent="0.2">
      <c r="B110" s="11">
        <v>1103</v>
      </c>
      <c r="C110" s="27"/>
      <c r="D110" s="27"/>
      <c r="E110" s="27" t="s">
        <v>157</v>
      </c>
      <c r="F110" s="27"/>
      <c r="G110" s="152"/>
      <c r="H110" s="205">
        <v>100114</v>
      </c>
      <c r="I110" s="138">
        <v>3358</v>
      </c>
      <c r="J110" s="138"/>
      <c r="K110" s="128">
        <f t="shared" si="9"/>
        <v>103472</v>
      </c>
      <c r="L110" s="52"/>
      <c r="M110" s="82"/>
      <c r="N110" s="53"/>
      <c r="O110" s="79"/>
      <c r="P110" s="53"/>
      <c r="Q110" s="82"/>
      <c r="R110" s="53"/>
      <c r="S110" s="79"/>
      <c r="T110" s="53"/>
      <c r="U110" s="79"/>
      <c r="V110" s="53"/>
      <c r="W110" s="25"/>
      <c r="X110" s="1"/>
      <c r="Y110" s="1"/>
      <c r="Z110" s="1"/>
    </row>
    <row r="111" spans="2:26" ht="12" customHeight="1" x14ac:dyDescent="0.2">
      <c r="B111" s="11">
        <v>1104</v>
      </c>
      <c r="C111" s="27"/>
      <c r="D111" s="27"/>
      <c r="E111" s="27" t="s">
        <v>211</v>
      </c>
      <c r="F111" s="27"/>
      <c r="G111" s="152"/>
      <c r="H111" s="205">
        <v>0</v>
      </c>
      <c r="I111" s="138">
        <v>5354</v>
      </c>
      <c r="J111" s="138"/>
      <c r="K111" s="128">
        <f t="shared" si="9"/>
        <v>5354</v>
      </c>
      <c r="L111" s="52"/>
      <c r="M111" s="82"/>
      <c r="N111" s="53"/>
      <c r="O111" s="79"/>
      <c r="P111" s="53"/>
      <c r="Q111" s="82"/>
      <c r="R111" s="53"/>
      <c r="S111" s="79"/>
      <c r="T111" s="53"/>
      <c r="U111" s="79"/>
      <c r="V111" s="63"/>
      <c r="W111" s="25"/>
      <c r="X111" s="1"/>
      <c r="Y111" s="1"/>
      <c r="Z111" s="1"/>
    </row>
    <row r="112" spans="2:26" ht="12" customHeight="1" x14ac:dyDescent="0.2">
      <c r="B112" s="11">
        <v>1105</v>
      </c>
      <c r="C112" s="27"/>
      <c r="D112" s="27"/>
      <c r="E112" s="30" t="s">
        <v>158</v>
      </c>
      <c r="F112" s="35"/>
      <c r="G112" s="157"/>
      <c r="H112" s="205">
        <v>0</v>
      </c>
      <c r="I112" s="138"/>
      <c r="J112" s="138"/>
      <c r="K112" s="128">
        <f t="shared" si="9"/>
        <v>0</v>
      </c>
      <c r="L112" s="52"/>
      <c r="M112" s="82"/>
      <c r="N112" s="53">
        <f t="shared" ref="N112:N117" si="10">+K112</f>
        <v>0</v>
      </c>
      <c r="O112" s="79" t="s">
        <v>8</v>
      </c>
      <c r="P112" s="53"/>
      <c r="Q112" s="82"/>
      <c r="R112" s="53"/>
      <c r="S112" s="79"/>
      <c r="T112" s="69">
        <f>ROUND($H112*0.34,0)</f>
        <v>0</v>
      </c>
      <c r="U112" s="79" t="s">
        <v>7</v>
      </c>
      <c r="V112" s="53">
        <f>K112</f>
        <v>0</v>
      </c>
      <c r="W112" s="25" t="s">
        <v>7</v>
      </c>
      <c r="X112" s="1"/>
      <c r="Y112" s="1"/>
      <c r="Z112" s="1"/>
    </row>
    <row r="113" spans="1:26" ht="12" customHeight="1" x14ac:dyDescent="0.2">
      <c r="B113" s="11">
        <v>1106</v>
      </c>
      <c r="E113" s="36" t="s">
        <v>159</v>
      </c>
      <c r="G113" s="92"/>
      <c r="H113" s="205">
        <v>0</v>
      </c>
      <c r="I113" s="138"/>
      <c r="J113" s="138"/>
      <c r="K113" s="128">
        <f t="shared" si="9"/>
        <v>0</v>
      </c>
      <c r="L113" s="52"/>
      <c r="M113" s="82"/>
      <c r="N113" s="53">
        <f t="shared" si="10"/>
        <v>0</v>
      </c>
      <c r="O113" s="79" t="s">
        <v>8</v>
      </c>
      <c r="P113" s="61"/>
      <c r="Q113" s="82"/>
      <c r="R113" s="53"/>
      <c r="S113" s="79"/>
      <c r="T113" s="69">
        <f>ROUND($H113*0.33,0)</f>
        <v>0</v>
      </c>
      <c r="U113" s="79" t="s">
        <v>7</v>
      </c>
      <c r="V113" s="53">
        <f>K113</f>
        <v>0</v>
      </c>
      <c r="W113" s="25" t="s">
        <v>7</v>
      </c>
      <c r="X113" s="1"/>
      <c r="Y113" s="1"/>
      <c r="Z113" s="1"/>
    </row>
    <row r="114" spans="1:26" ht="12" customHeight="1" x14ac:dyDescent="0.2">
      <c r="B114" s="11">
        <v>1107</v>
      </c>
      <c r="C114" s="27"/>
      <c r="D114" s="27"/>
      <c r="E114" s="30" t="s">
        <v>160</v>
      </c>
      <c r="F114" s="27"/>
      <c r="G114" s="152"/>
      <c r="H114" s="205">
        <v>0</v>
      </c>
      <c r="I114" s="138"/>
      <c r="J114" s="138"/>
      <c r="K114" s="128">
        <f t="shared" si="9"/>
        <v>0</v>
      </c>
      <c r="L114" s="52"/>
      <c r="M114" s="82"/>
      <c r="N114" s="53">
        <f t="shared" si="10"/>
        <v>0</v>
      </c>
      <c r="O114" s="79" t="s">
        <v>8</v>
      </c>
      <c r="P114" s="61"/>
      <c r="Q114" s="82"/>
      <c r="R114" s="53"/>
      <c r="S114" s="79"/>
      <c r="T114" s="69">
        <f>ROUND($H114*0.34,0)</f>
        <v>0</v>
      </c>
      <c r="U114" s="79" t="s">
        <v>7</v>
      </c>
      <c r="V114" s="53">
        <f>K114</f>
        <v>0</v>
      </c>
      <c r="W114" s="25" t="s">
        <v>7</v>
      </c>
      <c r="X114" s="1"/>
      <c r="Y114" s="1"/>
      <c r="Z114" s="1"/>
    </row>
    <row r="115" spans="1:26" ht="12" customHeight="1" x14ac:dyDescent="0.2">
      <c r="B115" s="11">
        <v>1108</v>
      </c>
      <c r="C115" s="27"/>
      <c r="D115" s="27"/>
      <c r="E115" s="30" t="s">
        <v>161</v>
      </c>
      <c r="F115" s="27"/>
      <c r="G115" s="152"/>
      <c r="H115" s="205">
        <v>0</v>
      </c>
      <c r="I115" s="138"/>
      <c r="J115" s="138"/>
      <c r="K115" s="128">
        <v>0</v>
      </c>
      <c r="L115" s="52"/>
      <c r="M115" s="82"/>
      <c r="N115" s="53">
        <f t="shared" si="10"/>
        <v>0</v>
      </c>
      <c r="O115" s="79" t="s">
        <v>8</v>
      </c>
      <c r="P115" s="61"/>
      <c r="Q115" s="82"/>
      <c r="R115" s="53"/>
      <c r="S115" s="79"/>
      <c r="T115" s="69">
        <f>ROUND($H115*0.34,0)</f>
        <v>0</v>
      </c>
      <c r="U115" s="79" t="s">
        <v>7</v>
      </c>
      <c r="V115" s="53">
        <f>K115</f>
        <v>0</v>
      </c>
      <c r="W115" s="25" t="s">
        <v>7</v>
      </c>
      <c r="X115" s="1"/>
      <c r="Y115" s="1"/>
      <c r="Z115" s="1"/>
    </row>
    <row r="116" spans="1:26" ht="12" customHeight="1" x14ac:dyDescent="0.2">
      <c r="B116" s="11">
        <v>1109</v>
      </c>
      <c r="C116" s="27"/>
      <c r="D116" s="27"/>
      <c r="E116" s="27" t="s">
        <v>162</v>
      </c>
      <c r="F116" s="27"/>
      <c r="G116" s="152"/>
      <c r="H116" s="205">
        <v>0</v>
      </c>
      <c r="I116" s="138"/>
      <c r="J116" s="138"/>
      <c r="K116" s="128">
        <f t="shared" si="9"/>
        <v>0</v>
      </c>
      <c r="L116" s="52"/>
      <c r="M116" s="82"/>
      <c r="N116" s="53">
        <f t="shared" si="10"/>
        <v>0</v>
      </c>
      <c r="O116" s="79" t="s">
        <v>8</v>
      </c>
      <c r="P116" s="53">
        <f>+K116</f>
        <v>0</v>
      </c>
      <c r="Q116" s="82" t="s">
        <v>8</v>
      </c>
      <c r="R116" s="53"/>
      <c r="S116" s="79"/>
      <c r="T116" s="69">
        <f>ROUND($H116*0.33,0)</f>
        <v>0</v>
      </c>
      <c r="U116" s="79" t="s">
        <v>7</v>
      </c>
      <c r="V116" s="53"/>
      <c r="W116" s="25"/>
      <c r="X116" s="1"/>
      <c r="Y116" s="1"/>
      <c r="Z116" s="1"/>
    </row>
    <row r="117" spans="1:26" ht="12" customHeight="1" x14ac:dyDescent="0.2">
      <c r="B117" s="11">
        <v>1110</v>
      </c>
      <c r="C117" s="27"/>
      <c r="D117" s="27"/>
      <c r="E117" s="27" t="s">
        <v>163</v>
      </c>
      <c r="F117" s="27"/>
      <c r="G117" s="152"/>
      <c r="H117" s="205">
        <v>0</v>
      </c>
      <c r="I117" s="138"/>
      <c r="J117" s="138"/>
      <c r="K117" s="128">
        <f t="shared" si="9"/>
        <v>0</v>
      </c>
      <c r="L117" s="52"/>
      <c r="M117" s="82"/>
      <c r="N117" s="53">
        <f t="shared" si="10"/>
        <v>0</v>
      </c>
      <c r="O117" s="79" t="s">
        <v>8</v>
      </c>
      <c r="P117" s="53">
        <f>+K117</f>
        <v>0</v>
      </c>
      <c r="Q117" s="82" t="s">
        <v>8</v>
      </c>
      <c r="R117" s="53"/>
      <c r="S117" s="79"/>
      <c r="T117" s="69">
        <f>ROUND($H117*0.33,0)</f>
        <v>0</v>
      </c>
      <c r="U117" s="79" t="s">
        <v>7</v>
      </c>
      <c r="V117" s="53"/>
      <c r="W117" s="25"/>
      <c r="X117" s="1"/>
      <c r="Y117" s="1"/>
      <c r="Z117" s="1"/>
    </row>
    <row r="118" spans="1:26" ht="12" customHeight="1" x14ac:dyDescent="0.2">
      <c r="B118" s="11">
        <v>1112</v>
      </c>
      <c r="C118" s="27"/>
      <c r="D118" s="27"/>
      <c r="E118" s="27" t="s">
        <v>164</v>
      </c>
      <c r="F118" s="27"/>
      <c r="G118" s="152"/>
      <c r="H118" s="138">
        <v>0</v>
      </c>
      <c r="I118" s="138"/>
      <c r="J118" s="138"/>
      <c r="K118" s="128">
        <f t="shared" si="9"/>
        <v>0</v>
      </c>
      <c r="L118" s="52"/>
      <c r="M118" s="79"/>
      <c r="N118" s="53"/>
      <c r="O118" s="79"/>
      <c r="P118" s="61"/>
      <c r="Q118" s="82"/>
      <c r="R118" s="53"/>
      <c r="S118" s="79"/>
      <c r="T118" s="53"/>
      <c r="U118" s="79"/>
      <c r="V118" s="53"/>
      <c r="W118" s="25"/>
      <c r="X118" s="1"/>
      <c r="Y118" s="1"/>
      <c r="Z118" s="1"/>
    </row>
    <row r="119" spans="1:26" ht="12" customHeight="1" x14ac:dyDescent="0.2">
      <c r="B119" s="11">
        <v>1113</v>
      </c>
      <c r="C119" s="27"/>
      <c r="D119" s="27"/>
      <c r="E119" s="27" t="s">
        <v>165</v>
      </c>
      <c r="F119" s="27"/>
      <c r="G119" s="152"/>
      <c r="H119" s="138">
        <v>0</v>
      </c>
      <c r="I119" s="138">
        <v>185879</v>
      </c>
      <c r="J119" s="138"/>
      <c r="K119" s="128">
        <f t="shared" si="9"/>
        <v>185879</v>
      </c>
      <c r="L119" s="64"/>
      <c r="M119" s="79"/>
      <c r="N119" s="65"/>
      <c r="O119" s="87"/>
      <c r="P119" s="68"/>
      <c r="Q119" s="88"/>
      <c r="R119" s="65"/>
      <c r="S119" s="87"/>
      <c r="T119" s="65"/>
      <c r="U119" s="79"/>
      <c r="V119" s="65"/>
      <c r="W119" s="48"/>
      <c r="X119" s="1"/>
      <c r="Y119" s="1"/>
      <c r="Z119" s="1"/>
    </row>
    <row r="120" spans="1:26" ht="12" customHeight="1" x14ac:dyDescent="0.2">
      <c r="B120" s="11">
        <v>1114</v>
      </c>
      <c r="C120" s="27"/>
      <c r="D120" s="27"/>
      <c r="E120" s="27" t="s">
        <v>166</v>
      </c>
      <c r="F120" s="27"/>
      <c r="G120" s="152"/>
      <c r="H120" s="138">
        <v>0</v>
      </c>
      <c r="I120" s="138"/>
      <c r="J120" s="138"/>
      <c r="K120" s="128">
        <f t="shared" si="9"/>
        <v>0</v>
      </c>
      <c r="L120" s="64"/>
      <c r="M120" s="79"/>
      <c r="N120" s="65"/>
      <c r="O120" s="87"/>
      <c r="P120" s="68"/>
      <c r="Q120" s="88"/>
      <c r="R120" s="65"/>
      <c r="S120" s="87"/>
      <c r="T120" s="65"/>
      <c r="U120" s="79"/>
      <c r="V120" s="65"/>
      <c r="W120" s="48"/>
      <c r="X120" s="1"/>
      <c r="Y120" s="1"/>
      <c r="Z120" s="1"/>
    </row>
    <row r="121" spans="1:26" ht="12" customHeight="1" x14ac:dyDescent="0.2">
      <c r="B121" s="11"/>
      <c r="C121" s="27"/>
      <c r="D121" s="27"/>
      <c r="E121" s="27" t="s">
        <v>167</v>
      </c>
      <c r="G121" s="152"/>
      <c r="H121" s="138">
        <v>0</v>
      </c>
      <c r="I121" s="138">
        <v>35180</v>
      </c>
      <c r="J121" s="138"/>
      <c r="K121" s="128">
        <f t="shared" si="9"/>
        <v>35180</v>
      </c>
      <c r="L121" s="64"/>
      <c r="M121" s="79"/>
      <c r="N121" s="65"/>
      <c r="O121" s="87"/>
      <c r="P121" s="68"/>
      <c r="Q121" s="82"/>
      <c r="R121" s="65"/>
      <c r="S121" s="79"/>
      <c r="T121" s="65"/>
      <c r="U121" s="79"/>
      <c r="V121" s="65"/>
      <c r="W121" s="48"/>
      <c r="X121" s="1"/>
      <c r="Y121" s="1"/>
      <c r="Z121" s="1"/>
    </row>
    <row r="122" spans="1:26" ht="12" customHeight="1" x14ac:dyDescent="0.2">
      <c r="B122" s="11">
        <v>1115</v>
      </c>
      <c r="C122" s="27"/>
      <c r="D122" s="27"/>
      <c r="E122" s="27" t="s">
        <v>168</v>
      </c>
      <c r="F122" s="27"/>
      <c r="G122" s="152"/>
      <c r="H122" s="138">
        <v>0</v>
      </c>
      <c r="I122" s="138">
        <v>1355</v>
      </c>
      <c r="J122" s="138"/>
      <c r="K122" s="128">
        <f t="shared" si="9"/>
        <v>1355</v>
      </c>
      <c r="L122" s="64"/>
      <c r="M122" s="79"/>
      <c r="N122" s="65"/>
      <c r="O122" s="87"/>
      <c r="P122" s="68"/>
      <c r="Q122" s="88"/>
      <c r="R122" s="65"/>
      <c r="S122" s="87"/>
      <c r="T122" s="65"/>
      <c r="U122" s="79"/>
      <c r="V122" s="65"/>
      <c r="W122" s="25"/>
      <c r="X122" s="1"/>
      <c r="Y122" s="1"/>
      <c r="Z122" s="1"/>
    </row>
    <row r="123" spans="1:26" ht="12" customHeight="1" x14ac:dyDescent="0.2">
      <c r="B123" s="11">
        <v>1116</v>
      </c>
      <c r="C123" s="27"/>
      <c r="D123" s="27"/>
      <c r="E123" s="27" t="s">
        <v>169</v>
      </c>
      <c r="F123" s="27"/>
      <c r="G123" s="152"/>
      <c r="H123" s="138">
        <v>0</v>
      </c>
      <c r="I123" s="138">
        <v>222414</v>
      </c>
      <c r="J123" s="138"/>
      <c r="K123" s="128">
        <f t="shared" si="9"/>
        <v>222414</v>
      </c>
      <c r="L123" s="64"/>
      <c r="M123" s="79"/>
      <c r="N123" s="65"/>
      <c r="O123" s="87"/>
      <c r="P123" s="68"/>
      <c r="Q123" s="88"/>
      <c r="R123" s="65"/>
      <c r="S123" s="87"/>
      <c r="T123" s="65"/>
      <c r="U123" s="79"/>
      <c r="V123" s="65"/>
      <c r="W123" s="48"/>
      <c r="X123" s="1"/>
      <c r="Y123" s="1"/>
      <c r="Z123" s="1"/>
    </row>
    <row r="124" spans="1:26" ht="12" customHeight="1" x14ac:dyDescent="0.2">
      <c r="B124" s="11">
        <v>1120</v>
      </c>
      <c r="C124" s="27"/>
      <c r="D124" s="27"/>
      <c r="E124" s="37" t="s">
        <v>170</v>
      </c>
      <c r="G124" s="152"/>
      <c r="H124" s="222">
        <v>504</v>
      </c>
      <c r="I124" s="138">
        <v>720</v>
      </c>
      <c r="J124" s="138"/>
      <c r="K124" s="128">
        <f>SUM(H124:J124)</f>
        <v>1224</v>
      </c>
      <c r="L124" s="64"/>
      <c r="M124" s="79"/>
      <c r="N124" s="65"/>
      <c r="O124" s="87"/>
      <c r="P124" s="68"/>
      <c r="Q124" s="88"/>
      <c r="R124" s="65">
        <f>K125</f>
        <v>1178</v>
      </c>
      <c r="S124" s="87" t="s">
        <v>8</v>
      </c>
      <c r="T124" s="65"/>
      <c r="U124" s="79"/>
      <c r="V124" s="65"/>
      <c r="W124" s="48"/>
      <c r="X124" s="1"/>
      <c r="Y124" s="1"/>
      <c r="Z124" s="1"/>
    </row>
    <row r="125" spans="1:26" ht="12" customHeight="1" thickBot="1" x14ac:dyDescent="0.25">
      <c r="B125" s="26">
        <v>1121</v>
      </c>
      <c r="C125" s="31"/>
      <c r="D125" s="31"/>
      <c r="E125" s="31" t="s">
        <v>171</v>
      </c>
      <c r="F125" s="31"/>
      <c r="G125" s="155"/>
      <c r="H125" s="218">
        <v>477</v>
      </c>
      <c r="I125" s="143">
        <v>701</v>
      </c>
      <c r="J125" s="143"/>
      <c r="K125" s="130">
        <f t="shared" si="9"/>
        <v>1178</v>
      </c>
      <c r="L125" s="66"/>
      <c r="M125" s="79"/>
      <c r="N125" s="65"/>
      <c r="O125" s="79"/>
      <c r="P125" s="68"/>
      <c r="Q125" s="82"/>
      <c r="R125" s="65">
        <f>K124</f>
        <v>1224</v>
      </c>
      <c r="S125" s="79" t="s">
        <v>7</v>
      </c>
      <c r="T125" s="65">
        <f>K125</f>
        <v>1178</v>
      </c>
      <c r="U125" s="91" t="s">
        <v>8</v>
      </c>
      <c r="V125" s="65"/>
      <c r="W125" s="25"/>
      <c r="X125" s="1"/>
      <c r="Y125" s="1"/>
      <c r="Z125" s="1"/>
    </row>
    <row r="126" spans="1:26" ht="3.75" customHeight="1" x14ac:dyDescent="0.2">
      <c r="B126" s="161"/>
      <c r="C126" s="162"/>
      <c r="D126" s="162"/>
      <c r="E126" s="162"/>
      <c r="F126" s="162"/>
      <c r="G126" s="223"/>
      <c r="H126" s="217"/>
      <c r="I126" s="148"/>
      <c r="J126" s="148"/>
      <c r="K126" s="134"/>
      <c r="L126" s="52"/>
      <c r="M126" s="79"/>
      <c r="N126" s="53"/>
      <c r="O126" s="79"/>
      <c r="P126" s="61"/>
      <c r="Q126" s="82"/>
      <c r="R126" s="53"/>
      <c r="S126" s="79"/>
      <c r="T126" s="53"/>
      <c r="U126" s="79"/>
      <c r="V126" s="53"/>
      <c r="W126" s="25"/>
      <c r="X126" s="1"/>
      <c r="Y126" s="1"/>
      <c r="Z126" s="1"/>
    </row>
    <row r="127" spans="1:26" ht="12" customHeight="1" x14ac:dyDescent="0.2">
      <c r="B127" s="158"/>
      <c r="C127" s="219"/>
      <c r="D127" s="214"/>
      <c r="E127" s="214"/>
      <c r="F127" s="214"/>
      <c r="G127" s="211" t="s">
        <v>206</v>
      </c>
      <c r="H127" s="149"/>
      <c r="I127" s="149"/>
      <c r="J127" s="149"/>
      <c r="K127" s="135"/>
      <c r="L127" s="70"/>
      <c r="M127" s="83"/>
      <c r="O127" s="83"/>
      <c r="Q127" s="83"/>
      <c r="S127" s="90"/>
      <c r="U127" s="90"/>
      <c r="W127" s="72"/>
      <c r="X127" s="1"/>
      <c r="Y127" s="1"/>
      <c r="Z127" s="1"/>
    </row>
    <row r="128" spans="1:26" ht="12" customHeight="1" x14ac:dyDescent="0.2">
      <c r="A128" s="99"/>
      <c r="B128" s="159"/>
      <c r="C128" s="220"/>
      <c r="D128" s="215"/>
      <c r="E128" s="215"/>
      <c r="F128" s="215"/>
      <c r="G128" s="212" t="s">
        <v>172</v>
      </c>
      <c r="H128" s="149">
        <f>SUM(H105+H108+H110+H111)</f>
        <v>139662</v>
      </c>
      <c r="I128" s="149">
        <f>SUM(I105+I108+I110+I111)</f>
        <v>7905</v>
      </c>
      <c r="J128" s="149">
        <f>SUM(J105+J108+J110+J111)</f>
        <v>53752</v>
      </c>
      <c r="K128" s="207">
        <f>SUM(H128:J128)</f>
        <v>201319</v>
      </c>
      <c r="L128" s="71"/>
      <c r="M128" s="84"/>
      <c r="N128" s="73"/>
      <c r="O128" s="84"/>
      <c r="P128" s="73"/>
      <c r="Q128" s="84"/>
      <c r="R128" s="27"/>
      <c r="S128" s="91"/>
      <c r="T128" s="27"/>
      <c r="U128" s="91"/>
      <c r="V128" s="27"/>
      <c r="W128" s="47"/>
      <c r="X128" s="1"/>
      <c r="Y128" s="1"/>
      <c r="Z128" s="1"/>
    </row>
    <row r="129" spans="1:26" ht="12" customHeight="1" x14ac:dyDescent="0.2">
      <c r="A129" s="99"/>
      <c r="B129" s="159"/>
      <c r="C129" s="220"/>
      <c r="D129" s="215"/>
      <c r="E129" s="215"/>
      <c r="F129" s="215"/>
      <c r="G129" s="212" t="s">
        <v>173</v>
      </c>
      <c r="H129" s="149">
        <f>+'Balance Sheet'!H122</f>
        <v>139662</v>
      </c>
      <c r="I129" s="149">
        <f>+'Balance Sheet'!I122</f>
        <v>7905</v>
      </c>
      <c r="J129" s="149">
        <f>+'Balance Sheet'!J122</f>
        <v>53752</v>
      </c>
      <c r="K129" s="208">
        <f>SUM(H129:J129)</f>
        <v>201319</v>
      </c>
      <c r="L129" s="71"/>
      <c r="M129" s="83"/>
      <c r="O129" s="83"/>
      <c r="Q129" s="83"/>
      <c r="S129" s="90"/>
      <c r="U129" s="90"/>
      <c r="W129" s="72"/>
      <c r="X129" s="1"/>
      <c r="Y129" s="1"/>
      <c r="Z129" s="1"/>
    </row>
    <row r="130" spans="1:26" ht="12" customHeight="1" thickBot="1" x14ac:dyDescent="0.25">
      <c r="A130" s="99"/>
      <c r="B130" s="210"/>
      <c r="C130" s="221" t="s">
        <v>207</v>
      </c>
      <c r="D130" s="216" t="s">
        <v>207</v>
      </c>
      <c r="E130" s="216" t="s">
        <v>207</v>
      </c>
      <c r="F130" s="216" t="s">
        <v>207</v>
      </c>
      <c r="G130" s="213" t="s">
        <v>207</v>
      </c>
      <c r="H130" s="160">
        <f>+H128-H129</f>
        <v>0</v>
      </c>
      <c r="I130" s="160">
        <f>+I128-I129</f>
        <v>0</v>
      </c>
      <c r="J130" s="160">
        <f>+J128-J129</f>
        <v>0</v>
      </c>
      <c r="K130" s="165">
        <f>+K128-K129</f>
        <v>0</v>
      </c>
      <c r="L130" s="54"/>
      <c r="M130" s="79"/>
      <c r="N130" s="53"/>
      <c r="O130" s="79"/>
      <c r="P130" s="61"/>
      <c r="Q130" s="82"/>
      <c r="R130" s="53"/>
      <c r="S130" s="79"/>
      <c r="T130" s="53"/>
      <c r="U130" s="79"/>
      <c r="V130" s="61"/>
      <c r="W130" s="25"/>
      <c r="X130" s="1"/>
      <c r="Y130" s="1"/>
      <c r="Z130" s="1"/>
    </row>
    <row r="131" spans="1:26" ht="3.75" customHeight="1" thickBot="1" x14ac:dyDescent="0.25">
      <c r="A131" s="99"/>
      <c r="B131" s="164"/>
      <c r="C131" s="23"/>
      <c r="D131" s="23"/>
      <c r="E131" s="23"/>
      <c r="F131" s="23"/>
      <c r="G131" s="163"/>
      <c r="H131" s="24"/>
      <c r="I131" s="24"/>
      <c r="J131" s="209"/>
      <c r="K131" s="166"/>
      <c r="L131" s="67"/>
      <c r="M131" s="85"/>
      <c r="N131" s="74"/>
      <c r="O131" s="85"/>
      <c r="P131" s="75"/>
      <c r="Q131" s="89"/>
      <c r="R131" s="74"/>
      <c r="S131" s="85"/>
      <c r="T131" s="74"/>
      <c r="U131" s="85"/>
      <c r="V131" s="75"/>
      <c r="W131" s="49"/>
      <c r="X131" s="1"/>
      <c r="Y131" s="1"/>
      <c r="Z131" s="1"/>
    </row>
    <row r="132" spans="1:26" ht="12" customHeight="1" thickTop="1" x14ac:dyDescent="0.2">
      <c r="A132" s="99"/>
      <c r="B132" s="164"/>
      <c r="C132" s="23"/>
      <c r="D132" s="23"/>
      <c r="E132" s="23"/>
      <c r="F132" s="23"/>
      <c r="G132" s="233"/>
      <c r="H132" s="234"/>
      <c r="I132" s="234"/>
      <c r="J132" s="235" t="s">
        <v>226</v>
      </c>
      <c r="K132" s="236"/>
      <c r="L132" s="237">
        <f>+'Balance Sheet'!L7+'Balance Sheet'!L10+'Balance Sheet'!L11+'Balance Sheet'!L26+'Balance Sheet'!L29+'Balance Sheet'!L31+'Balance Sheet'!L32</f>
        <v>145626</v>
      </c>
      <c r="M132" s="238"/>
      <c r="N132" s="51">
        <f>+'Balance Sheet'!N7+'Balance Sheet'!N10+'Balance Sheet'!N11+'Balance Sheet'!N26+'Balance Sheet'!N29+'Balance Sheet'!N31+'Balance Sheet'!N32-('Balance Sheet'!N86-'Balance Sheet'!N83-'Balance Sheet'!N80)-'Balance Sheet'!N90</f>
        <v>83606</v>
      </c>
      <c r="O132" s="238"/>
      <c r="P132" s="63">
        <f>+('Balance Sheet'!P19)</f>
        <v>541</v>
      </c>
      <c r="Q132" s="239"/>
      <c r="R132" s="51">
        <f>+K125</f>
        <v>1178</v>
      </c>
      <c r="S132" s="238"/>
      <c r="T132" s="51">
        <f>SUM(T33,T40,T50,T57,T64,T75,T81,T85,T87,T88,T109,T112,T113,T114,T115,T116,T117)</f>
        <v>37692</v>
      </c>
      <c r="U132" s="238"/>
      <c r="V132" s="20">
        <f>+V79-(V81+V82+V83+V85+A86+V88+V112+V113+V114+V115)</f>
        <v>95079</v>
      </c>
      <c r="W132" s="44"/>
      <c r="X132" s="1"/>
      <c r="Y132" s="1"/>
      <c r="Z132" s="1"/>
    </row>
    <row r="133" spans="1:26" ht="12" customHeight="1" x14ac:dyDescent="0.2">
      <c r="A133" s="99"/>
      <c r="B133" s="164"/>
      <c r="C133" s="23"/>
      <c r="D133" s="23"/>
      <c r="E133" s="23"/>
      <c r="F133" s="23"/>
      <c r="G133" s="233"/>
      <c r="H133" s="234"/>
      <c r="I133" s="234"/>
      <c r="J133" s="240"/>
      <c r="K133" s="241"/>
      <c r="L133" s="237"/>
      <c r="M133" s="79"/>
      <c r="N133" s="51"/>
      <c r="O133" s="79"/>
      <c r="P133" s="61"/>
      <c r="Q133" s="82"/>
      <c r="R133" s="51"/>
      <c r="S133" s="79"/>
      <c r="T133" s="51"/>
      <c r="U133" s="79"/>
      <c r="V133" s="65"/>
      <c r="W133" s="48"/>
      <c r="X133" s="1"/>
      <c r="Y133" s="1"/>
      <c r="Z133" s="1"/>
    </row>
    <row r="134" spans="1:26" ht="12.75" customHeight="1" thickBot="1" x14ac:dyDescent="0.25">
      <c r="A134" s="99"/>
      <c r="B134" s="164"/>
      <c r="C134" s="23"/>
      <c r="D134" s="23"/>
      <c r="E134" s="23"/>
      <c r="F134" s="23"/>
      <c r="G134" s="233"/>
      <c r="H134" s="234"/>
      <c r="I134" s="234"/>
      <c r="J134" s="242" t="s">
        <v>227</v>
      </c>
      <c r="K134" s="243"/>
      <c r="L134" s="54">
        <f>+'Balance Sheet'!L86-'Balance Sheet'!L83</f>
        <v>62020</v>
      </c>
      <c r="M134" s="79"/>
      <c r="N134" s="53">
        <f>+(N117+N116+N115+N114+N113+N112+N109+N88+N87+N82+N81+N77)</f>
        <v>235221</v>
      </c>
      <c r="O134" s="79"/>
      <c r="P134" s="61">
        <f>+(P7+P116+P117)</f>
        <v>70020</v>
      </c>
      <c r="Q134" s="82"/>
      <c r="R134" s="53">
        <f>+K124</f>
        <v>1224</v>
      </c>
      <c r="S134" s="79"/>
      <c r="T134" s="53">
        <f>+T125</f>
        <v>1178</v>
      </c>
      <c r="U134" s="79"/>
      <c r="V134" s="61">
        <f>N132</f>
        <v>83606</v>
      </c>
      <c r="W134" s="25"/>
      <c r="X134" s="1"/>
      <c r="Y134" s="1"/>
      <c r="Z134" s="1"/>
    </row>
    <row r="135" spans="1:26" ht="3.75" customHeight="1" thickBot="1" x14ac:dyDescent="0.25">
      <c r="A135" s="99"/>
      <c r="B135" s="164"/>
      <c r="C135" s="23"/>
      <c r="D135" s="23"/>
      <c r="E135" s="23"/>
      <c r="F135" s="23"/>
      <c r="G135" s="163"/>
      <c r="H135" s="24"/>
      <c r="I135" s="24"/>
      <c r="J135" s="209"/>
      <c r="K135" s="166"/>
      <c r="L135" s="67"/>
      <c r="M135" s="85"/>
      <c r="N135" s="74"/>
      <c r="O135" s="85"/>
      <c r="P135" s="75"/>
      <c r="Q135" s="89"/>
      <c r="R135" s="74"/>
      <c r="S135" s="85"/>
      <c r="T135" s="74"/>
      <c r="U135" s="85"/>
      <c r="V135" s="75"/>
      <c r="W135" s="49"/>
      <c r="X135" s="1"/>
      <c r="Y135" s="1"/>
      <c r="Z135" s="1"/>
    </row>
    <row r="136" spans="1:26" ht="9" customHeight="1" thickTop="1" x14ac:dyDescent="0.2">
      <c r="H136" s="1"/>
      <c r="I136" s="1"/>
      <c r="J136" s="1"/>
      <c r="K136" s="1"/>
      <c r="L136" s="14"/>
      <c r="M136" s="14"/>
      <c r="N136" s="14"/>
      <c r="O136" s="14"/>
      <c r="P136" s="14"/>
      <c r="Q136" s="14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" customHeight="1" x14ac:dyDescent="0.2">
      <c r="H137" s="1"/>
      <c r="I137" s="1"/>
      <c r="J137" s="1"/>
      <c r="K137" s="1"/>
      <c r="L137" s="14"/>
      <c r="M137" s="14"/>
      <c r="N137" s="14"/>
      <c r="O137" s="14"/>
      <c r="P137" s="14"/>
      <c r="Q137" s="14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" customHeight="1" x14ac:dyDescent="0.2">
      <c r="H138" s="1"/>
      <c r="I138" s="1"/>
      <c r="J138" s="1"/>
      <c r="K138" s="1"/>
      <c r="L138" s="14"/>
      <c r="M138" s="14"/>
      <c r="N138" s="14"/>
      <c r="O138" s="14"/>
      <c r="P138" s="14"/>
      <c r="Q138" s="14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" customHeight="1" x14ac:dyDescent="0.2">
      <c r="H139" s="1"/>
      <c r="I139" s="1"/>
      <c r="J139" s="1"/>
      <c r="K139" s="1"/>
      <c r="L139" s="14"/>
      <c r="M139" s="14"/>
      <c r="N139" s="14"/>
      <c r="O139" s="14"/>
      <c r="P139" s="14"/>
      <c r="Q139" s="14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" customHeight="1" x14ac:dyDescent="0.2">
      <c r="H140" s="1"/>
      <c r="I140" s="1"/>
      <c r="J140" s="1"/>
      <c r="K140" s="1"/>
      <c r="L140" s="14"/>
      <c r="M140" s="14"/>
      <c r="N140" s="14"/>
      <c r="O140" s="14"/>
      <c r="P140" s="14"/>
      <c r="Q140" s="14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" customHeight="1" x14ac:dyDescent="0.2">
      <c r="H141" s="1"/>
      <c r="I141" s="1"/>
      <c r="J141" s="1"/>
      <c r="K141" s="1"/>
      <c r="L141" s="14"/>
      <c r="M141" s="14"/>
      <c r="N141" s="14"/>
      <c r="O141" s="14"/>
      <c r="P141" s="14"/>
      <c r="Q141" s="14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" customHeight="1" x14ac:dyDescent="0.2">
      <c r="H142" s="1"/>
      <c r="I142" s="1"/>
      <c r="J142" s="1"/>
      <c r="K142" s="1"/>
      <c r="L142" s="14"/>
      <c r="M142" s="14"/>
      <c r="N142" s="14"/>
      <c r="O142" s="14"/>
      <c r="P142" s="14"/>
      <c r="Q142" s="14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" customHeight="1" x14ac:dyDescent="0.2">
      <c r="H143" s="1"/>
      <c r="I143" s="1"/>
      <c r="J143" s="1"/>
      <c r="K143" s="1"/>
      <c r="L143" s="14"/>
      <c r="M143" s="14"/>
      <c r="N143" s="14"/>
      <c r="O143" s="14"/>
      <c r="P143" s="14"/>
      <c r="Q143" s="14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" customHeight="1" x14ac:dyDescent="0.2">
      <c r="H144" s="1"/>
      <c r="I144" s="1"/>
      <c r="J144" s="1"/>
      <c r="K144" s="1"/>
      <c r="L144" s="14"/>
      <c r="M144" s="14"/>
      <c r="N144" s="14"/>
      <c r="O144" s="14"/>
      <c r="P144" s="14"/>
      <c r="Q144" s="14"/>
      <c r="R144" s="1"/>
      <c r="S144" s="1"/>
      <c r="T144" s="1"/>
      <c r="U144" s="1"/>
      <c r="V144" s="1"/>
      <c r="W144" s="1"/>
      <c r="X144" s="1"/>
      <c r="Y144" s="1"/>
      <c r="Z144" s="1"/>
    </row>
    <row r="145" spans="8:26" ht="9" customHeight="1" x14ac:dyDescent="0.2">
      <c r="H145" s="1"/>
      <c r="I145" s="1"/>
      <c r="J145" s="1"/>
      <c r="K145" s="1"/>
      <c r="L145" s="14"/>
      <c r="M145" s="14"/>
      <c r="N145" s="14"/>
      <c r="O145" s="14"/>
      <c r="P145" s="14"/>
      <c r="Q145" s="14"/>
      <c r="R145" s="1"/>
      <c r="S145" s="1"/>
      <c r="T145" s="1"/>
      <c r="U145" s="1"/>
      <c r="V145" s="1"/>
      <c r="W145" s="1"/>
      <c r="X145" s="1"/>
      <c r="Y145" s="1"/>
      <c r="Z145" s="1"/>
    </row>
    <row r="146" spans="8:26" ht="9" customHeight="1" x14ac:dyDescent="0.2">
      <c r="H146" s="1"/>
      <c r="I146" s="1"/>
      <c r="J146" s="1"/>
      <c r="K146" s="1"/>
      <c r="L146" s="14"/>
      <c r="M146" s="14"/>
      <c r="N146" s="14"/>
      <c r="O146" s="14"/>
      <c r="P146" s="14"/>
      <c r="Q146" s="14"/>
      <c r="R146" s="1"/>
      <c r="S146" s="1"/>
      <c r="T146" s="1"/>
      <c r="U146" s="1"/>
      <c r="V146" s="1"/>
      <c r="W146" s="1"/>
      <c r="X146" s="1"/>
      <c r="Y146" s="1"/>
      <c r="Z146" s="1"/>
    </row>
    <row r="147" spans="8:26" ht="9" customHeight="1" x14ac:dyDescent="0.2">
      <c r="H147" s="1"/>
      <c r="I147" s="1"/>
      <c r="J147" s="1"/>
      <c r="K147" s="1"/>
      <c r="L147" s="14"/>
      <c r="M147" s="14"/>
      <c r="N147" s="14"/>
      <c r="O147" s="14"/>
      <c r="P147" s="14"/>
      <c r="Q147" s="14"/>
      <c r="R147" s="1"/>
      <c r="S147" s="1"/>
      <c r="T147" s="1"/>
      <c r="U147" s="1"/>
      <c r="V147" s="1"/>
      <c r="W147" s="1"/>
      <c r="X147" s="1"/>
      <c r="Y147" s="1"/>
      <c r="Z147" s="1"/>
    </row>
    <row r="148" spans="8:26" ht="9" customHeight="1" x14ac:dyDescent="0.2">
      <c r="H148" s="1"/>
      <c r="I148" s="1"/>
      <c r="J148" s="1"/>
      <c r="K148" s="1"/>
      <c r="L148" s="14"/>
      <c r="M148" s="14"/>
      <c r="N148" s="14"/>
      <c r="O148" s="14"/>
      <c r="P148" s="14"/>
      <c r="Q148" s="14"/>
      <c r="R148" s="1"/>
      <c r="S148" s="1"/>
      <c r="T148" s="1"/>
      <c r="U148" s="1"/>
      <c r="V148" s="1"/>
      <c r="W148" s="1"/>
      <c r="X148" s="1"/>
      <c r="Y148" s="1"/>
      <c r="Z148" s="1"/>
    </row>
    <row r="149" spans="8:26" ht="9" customHeight="1" x14ac:dyDescent="0.2">
      <c r="H149" s="1"/>
      <c r="I149" s="1"/>
      <c r="J149" s="1"/>
      <c r="K149" s="1"/>
      <c r="L149" s="14"/>
      <c r="M149" s="14"/>
      <c r="N149" s="14"/>
      <c r="O149" s="14"/>
      <c r="P149" s="14"/>
      <c r="Q149" s="14"/>
      <c r="R149" s="1"/>
      <c r="S149" s="1"/>
      <c r="T149" s="1"/>
      <c r="U149" s="1"/>
      <c r="V149" s="1"/>
      <c r="W149" s="1"/>
      <c r="X149" s="1"/>
      <c r="Y149" s="1"/>
      <c r="Z149" s="1"/>
    </row>
    <row r="150" spans="8:26" ht="9" customHeight="1" x14ac:dyDescent="0.2">
      <c r="H150" s="1"/>
      <c r="I150" s="1"/>
      <c r="J150" s="1"/>
      <c r="K150" s="1"/>
      <c r="L150" s="14"/>
      <c r="M150" s="14"/>
      <c r="N150" s="14"/>
      <c r="O150" s="14"/>
      <c r="P150" s="14"/>
      <c r="Q150" s="14"/>
      <c r="R150" s="1"/>
      <c r="S150" s="1"/>
      <c r="T150" s="1"/>
      <c r="U150" s="1"/>
      <c r="V150" s="1"/>
      <c r="W150" s="1"/>
      <c r="X150" s="1"/>
      <c r="Y150" s="1"/>
      <c r="Z150" s="1"/>
    </row>
    <row r="151" spans="8:26" ht="9" customHeight="1" x14ac:dyDescent="0.2">
      <c r="H151" s="1"/>
      <c r="I151" s="1"/>
      <c r="J151" s="1"/>
      <c r="K151" s="1"/>
      <c r="L151" s="14"/>
      <c r="M151" s="14"/>
      <c r="N151" s="14"/>
      <c r="O151" s="14"/>
      <c r="P151" s="14"/>
      <c r="Q151" s="14"/>
      <c r="R151" s="1"/>
      <c r="S151" s="1"/>
      <c r="T151" s="1"/>
      <c r="U151" s="1"/>
      <c r="V151" s="1"/>
      <c r="W151" s="1"/>
      <c r="X151" s="1"/>
      <c r="Y151" s="1"/>
      <c r="Z151" s="1"/>
    </row>
    <row r="152" spans="8:26" ht="9" customHeight="1" x14ac:dyDescent="0.2">
      <c r="H152" s="1"/>
      <c r="I152" s="1"/>
      <c r="J152" s="1"/>
      <c r="K152" s="1"/>
      <c r="L152" s="14"/>
      <c r="M152" s="14"/>
      <c r="N152" s="14"/>
      <c r="O152" s="14"/>
      <c r="P152" s="14"/>
      <c r="Q152" s="14"/>
      <c r="R152" s="1"/>
      <c r="S152" s="1"/>
      <c r="T152" s="1"/>
      <c r="U152" s="1"/>
      <c r="V152" s="1"/>
      <c r="W152" s="1"/>
      <c r="X152" s="1"/>
      <c r="Y152" s="1"/>
      <c r="Z152" s="1"/>
    </row>
    <row r="153" spans="8:26" ht="9" customHeight="1" x14ac:dyDescent="0.2">
      <c r="H153" s="1"/>
      <c r="I153" s="1"/>
      <c r="J153" s="1"/>
      <c r="K153" s="1"/>
      <c r="L153" s="14"/>
      <c r="M153" s="14"/>
      <c r="N153" s="14"/>
      <c r="O153" s="14"/>
      <c r="P153" s="14"/>
      <c r="Q153" s="14"/>
      <c r="R153" s="1"/>
      <c r="S153" s="1"/>
      <c r="T153" s="1"/>
      <c r="U153" s="1"/>
      <c r="V153" s="1"/>
      <c r="W153" s="1"/>
      <c r="X153" s="1"/>
      <c r="Y153" s="1"/>
      <c r="Z153" s="1"/>
    </row>
    <row r="154" spans="8:26" ht="9" customHeight="1" x14ac:dyDescent="0.2">
      <c r="H154" s="1"/>
      <c r="I154" s="1"/>
      <c r="J154" s="1"/>
      <c r="K154" s="1"/>
      <c r="L154" s="14"/>
      <c r="M154" s="14"/>
      <c r="N154" s="14"/>
      <c r="O154" s="14"/>
      <c r="P154" s="14"/>
      <c r="Q154" s="14"/>
      <c r="R154" s="1"/>
      <c r="S154" s="1"/>
      <c r="T154" s="1"/>
      <c r="U154" s="1"/>
      <c r="V154" s="1"/>
      <c r="W154" s="1"/>
      <c r="X154" s="1"/>
      <c r="Y154" s="1"/>
      <c r="Z154" s="1"/>
    </row>
    <row r="155" spans="8:26" ht="9" customHeight="1" x14ac:dyDescent="0.2">
      <c r="H155" s="1"/>
      <c r="I155" s="1"/>
      <c r="J155" s="1"/>
      <c r="K155" s="1"/>
      <c r="L155" s="14"/>
      <c r="M155" s="14"/>
      <c r="N155" s="14"/>
      <c r="O155" s="14"/>
      <c r="P155" s="14"/>
      <c r="Q155" s="14"/>
      <c r="R155" s="1"/>
      <c r="S155" s="1"/>
      <c r="T155" s="1"/>
      <c r="U155" s="1"/>
      <c r="V155" s="1"/>
      <c r="W155" s="1"/>
      <c r="X155" s="1"/>
      <c r="Y155" s="1"/>
      <c r="Z155" s="1"/>
    </row>
    <row r="156" spans="8:26" ht="9" customHeight="1" x14ac:dyDescent="0.2">
      <c r="H156" s="1"/>
      <c r="I156" s="1"/>
      <c r="J156" s="1"/>
      <c r="K156" s="1"/>
      <c r="L156" s="14"/>
      <c r="M156" s="14"/>
      <c r="N156" s="14"/>
      <c r="O156" s="14"/>
      <c r="P156" s="14"/>
      <c r="Q156" s="14"/>
      <c r="R156" s="1"/>
      <c r="S156" s="1"/>
      <c r="T156" s="1"/>
      <c r="U156" s="1"/>
      <c r="V156" s="1"/>
      <c r="W156" s="1"/>
      <c r="X156" s="1"/>
      <c r="Y156" s="1"/>
      <c r="Z156" s="1"/>
    </row>
    <row r="157" spans="8:26" ht="9" customHeight="1" x14ac:dyDescent="0.2">
      <c r="H157" s="1"/>
      <c r="I157" s="1"/>
      <c r="J157" s="1"/>
      <c r="K157" s="1"/>
      <c r="L157" s="14"/>
      <c r="M157" s="14"/>
      <c r="N157" s="14"/>
      <c r="O157" s="14"/>
      <c r="P157" s="14"/>
      <c r="Q157" s="14"/>
      <c r="R157" s="1"/>
      <c r="S157" s="1"/>
      <c r="T157" s="1"/>
      <c r="U157" s="1"/>
      <c r="V157" s="1"/>
      <c r="W157" s="1"/>
      <c r="X157" s="1"/>
      <c r="Y157" s="1"/>
      <c r="Z157" s="1"/>
    </row>
    <row r="158" spans="8:26" ht="9" customHeight="1" x14ac:dyDescent="0.2">
      <c r="H158" s="1"/>
      <c r="I158" s="1"/>
      <c r="J158" s="1"/>
      <c r="K158" s="1"/>
      <c r="L158" s="14"/>
      <c r="M158" s="14"/>
      <c r="N158" s="14"/>
      <c r="O158" s="14"/>
      <c r="P158" s="14"/>
      <c r="Q158" s="14"/>
      <c r="R158" s="1"/>
      <c r="S158" s="1"/>
      <c r="T158" s="1"/>
      <c r="U158" s="1"/>
      <c r="V158" s="1"/>
      <c r="W158" s="1"/>
      <c r="X158" s="1"/>
      <c r="Y158" s="1"/>
      <c r="Z158" s="1"/>
    </row>
    <row r="159" spans="8:26" ht="9" customHeight="1" x14ac:dyDescent="0.2">
      <c r="H159" s="1"/>
      <c r="I159" s="1"/>
      <c r="J159" s="1"/>
      <c r="K159" s="1"/>
      <c r="L159" s="14"/>
      <c r="M159" s="14"/>
      <c r="N159" s="14"/>
      <c r="O159" s="14"/>
      <c r="P159" s="14"/>
      <c r="Q159" s="14"/>
      <c r="R159" s="1"/>
      <c r="S159" s="1"/>
      <c r="T159" s="1"/>
      <c r="U159" s="1"/>
      <c r="V159" s="1"/>
      <c r="W159" s="1"/>
      <c r="X159" s="1"/>
      <c r="Y159" s="1"/>
      <c r="Z159" s="1"/>
    </row>
    <row r="160" spans="8:26" ht="9" customHeight="1" x14ac:dyDescent="0.2">
      <c r="H160" s="1"/>
      <c r="I160" s="1"/>
      <c r="J160" s="1"/>
      <c r="K160" s="1"/>
      <c r="L160" s="14"/>
      <c r="M160" s="14"/>
      <c r="N160" s="14"/>
      <c r="O160" s="14"/>
      <c r="P160" s="14"/>
      <c r="Q160" s="14"/>
      <c r="R160" s="1"/>
      <c r="S160" s="1"/>
      <c r="T160" s="1"/>
      <c r="U160" s="1"/>
      <c r="V160" s="1"/>
      <c r="W160" s="1"/>
      <c r="X160" s="1"/>
      <c r="Y160" s="1"/>
      <c r="Z160" s="1"/>
    </row>
    <row r="161" spans="8:26" ht="9" customHeight="1" x14ac:dyDescent="0.2">
      <c r="H161" s="1"/>
      <c r="I161" s="1"/>
      <c r="J161" s="1"/>
      <c r="K161" s="1"/>
      <c r="L161" s="14"/>
      <c r="M161" s="14"/>
      <c r="N161" s="14"/>
      <c r="O161" s="14"/>
      <c r="P161" s="14"/>
      <c r="Q161" s="14"/>
      <c r="R161" s="1"/>
      <c r="S161" s="1"/>
      <c r="T161" s="1"/>
      <c r="U161" s="1"/>
      <c r="V161" s="1"/>
      <c r="W161" s="1"/>
      <c r="X161" s="1"/>
      <c r="Y161" s="1"/>
      <c r="Z161" s="1"/>
    </row>
    <row r="162" spans="8:26" ht="9" customHeight="1" x14ac:dyDescent="0.2">
      <c r="H162" s="1"/>
      <c r="I162" s="1"/>
      <c r="J162" s="1"/>
      <c r="K162" s="1"/>
      <c r="L162" s="14"/>
      <c r="M162" s="14"/>
      <c r="N162" s="14"/>
      <c r="O162" s="14"/>
      <c r="P162" s="14"/>
      <c r="Q162" s="14"/>
      <c r="R162" s="1"/>
      <c r="S162" s="1"/>
      <c r="T162" s="1"/>
      <c r="U162" s="1"/>
      <c r="V162" s="1"/>
      <c r="W162" s="1"/>
      <c r="X162" s="1"/>
      <c r="Y162" s="1"/>
      <c r="Z162" s="1"/>
    </row>
    <row r="163" spans="8:26" ht="9" customHeight="1" x14ac:dyDescent="0.2">
      <c r="H163" s="1"/>
      <c r="I163" s="1"/>
      <c r="J163" s="1"/>
      <c r="K163" s="1"/>
      <c r="L163" s="14"/>
      <c r="M163" s="14"/>
      <c r="N163" s="14"/>
      <c r="O163" s="14"/>
      <c r="P163" s="14"/>
      <c r="Q163" s="14"/>
      <c r="R163" s="1"/>
      <c r="S163" s="1"/>
      <c r="T163" s="1"/>
      <c r="U163" s="1"/>
      <c r="V163" s="1"/>
      <c r="W163" s="1"/>
      <c r="X163" s="1"/>
      <c r="Y163" s="1"/>
      <c r="Z163" s="1"/>
    </row>
    <row r="164" spans="8:26" ht="9" customHeight="1" x14ac:dyDescent="0.2">
      <c r="H164" s="1"/>
      <c r="I164" s="1"/>
      <c r="J164" s="1"/>
      <c r="K164" s="1"/>
      <c r="L164" s="14"/>
      <c r="M164" s="14"/>
      <c r="N164" s="14"/>
      <c r="O164" s="14"/>
      <c r="P164" s="14"/>
      <c r="Q164" s="14"/>
      <c r="R164" s="1"/>
      <c r="S164" s="1"/>
      <c r="T164" s="1"/>
      <c r="U164" s="1"/>
      <c r="V164" s="1"/>
      <c r="W164" s="1"/>
      <c r="X164" s="1"/>
      <c r="Y164" s="1"/>
      <c r="Z164" s="1"/>
    </row>
    <row r="165" spans="8:26" ht="9" customHeight="1" x14ac:dyDescent="0.2">
      <c r="H165" s="1"/>
      <c r="I165" s="1"/>
      <c r="J165" s="1"/>
      <c r="K165" s="1"/>
      <c r="L165" s="14"/>
      <c r="M165" s="14"/>
      <c r="N165" s="14"/>
      <c r="O165" s="14"/>
      <c r="P165" s="14"/>
      <c r="Q165" s="14"/>
      <c r="R165" s="1"/>
      <c r="S165" s="1"/>
      <c r="T165" s="1"/>
      <c r="U165" s="1"/>
      <c r="V165" s="1"/>
      <c r="W165" s="1"/>
      <c r="X165" s="1"/>
      <c r="Y165" s="1"/>
      <c r="Z165" s="1"/>
    </row>
    <row r="166" spans="8:26" ht="9" customHeight="1" x14ac:dyDescent="0.2">
      <c r="H166" s="1"/>
      <c r="I166" s="1"/>
      <c r="J166" s="1"/>
      <c r="K166" s="1"/>
      <c r="L166" s="14"/>
      <c r="M166" s="14"/>
      <c r="N166" s="14"/>
      <c r="O166" s="14"/>
      <c r="P166" s="14"/>
      <c r="Q166" s="14"/>
      <c r="R166" s="1"/>
      <c r="S166" s="1"/>
      <c r="T166" s="1"/>
      <c r="U166" s="1"/>
      <c r="V166" s="1"/>
      <c r="W166" s="1"/>
      <c r="X166" s="1"/>
      <c r="Y166" s="1"/>
      <c r="Z166" s="1"/>
    </row>
    <row r="167" spans="8:26" ht="9" customHeight="1" x14ac:dyDescent="0.2">
      <c r="H167" s="1"/>
      <c r="I167" s="1"/>
      <c r="J167" s="1"/>
      <c r="K167" s="1"/>
      <c r="L167" s="14"/>
      <c r="M167" s="14"/>
      <c r="N167" s="14"/>
      <c r="O167" s="14"/>
      <c r="P167" s="14"/>
      <c r="Q167" s="14"/>
      <c r="R167" s="1"/>
      <c r="S167" s="1"/>
      <c r="T167" s="1"/>
      <c r="U167" s="1"/>
      <c r="V167" s="1"/>
      <c r="W167" s="1"/>
      <c r="X167" s="1"/>
      <c r="Y167" s="1"/>
      <c r="Z167" s="1"/>
    </row>
    <row r="168" spans="8:26" ht="9" customHeight="1" x14ac:dyDescent="0.2">
      <c r="H168" s="1"/>
      <c r="I168" s="1"/>
      <c r="J168" s="1"/>
      <c r="K168" s="1"/>
      <c r="L168" s="14"/>
      <c r="M168" s="14"/>
      <c r="N168" s="14"/>
      <c r="O168" s="14"/>
      <c r="P168" s="14"/>
      <c r="Q168" s="14"/>
      <c r="R168" s="1"/>
      <c r="S168" s="1"/>
      <c r="T168" s="1"/>
      <c r="U168" s="1"/>
      <c r="V168" s="1"/>
      <c r="W168" s="1"/>
      <c r="X168" s="1"/>
      <c r="Y168" s="1"/>
      <c r="Z168" s="1"/>
    </row>
    <row r="169" spans="8:26" ht="9" customHeight="1" x14ac:dyDescent="0.2">
      <c r="H169" s="1"/>
      <c r="I169" s="1"/>
      <c r="J169" s="1"/>
      <c r="K169" s="1"/>
      <c r="L169" s="14"/>
      <c r="M169" s="14"/>
      <c r="N169" s="14"/>
      <c r="O169" s="14"/>
      <c r="P169" s="14"/>
      <c r="Q169" s="14"/>
      <c r="R169" s="1"/>
      <c r="S169" s="1"/>
      <c r="T169" s="1"/>
      <c r="U169" s="1"/>
      <c r="V169" s="1"/>
      <c r="W169" s="1"/>
      <c r="X169" s="1"/>
      <c r="Y169" s="1"/>
      <c r="Z169" s="1"/>
    </row>
    <row r="170" spans="8:26" ht="9" customHeight="1" x14ac:dyDescent="0.2">
      <c r="H170" s="1"/>
      <c r="I170" s="1"/>
      <c r="J170" s="1"/>
      <c r="K170" s="1"/>
      <c r="L170" s="14"/>
      <c r="M170" s="14"/>
      <c r="N170" s="14"/>
      <c r="O170" s="14"/>
      <c r="P170" s="14"/>
      <c r="Q170" s="14"/>
      <c r="R170" s="1"/>
      <c r="S170" s="1"/>
      <c r="T170" s="1"/>
      <c r="U170" s="1"/>
      <c r="V170" s="1"/>
      <c r="W170" s="1"/>
      <c r="X170" s="1"/>
      <c r="Y170" s="1"/>
      <c r="Z170" s="1"/>
    </row>
    <row r="171" spans="8:26" ht="9" customHeight="1" x14ac:dyDescent="0.2">
      <c r="H171" s="1"/>
      <c r="I171" s="1"/>
      <c r="J171" s="1"/>
      <c r="K171" s="1"/>
      <c r="L171" s="14"/>
      <c r="M171" s="14"/>
      <c r="N171" s="14"/>
      <c r="O171" s="14"/>
      <c r="P171" s="14"/>
      <c r="Q171" s="14"/>
      <c r="R171" s="1"/>
      <c r="S171" s="1"/>
      <c r="T171" s="1"/>
      <c r="U171" s="1"/>
      <c r="V171" s="1"/>
      <c r="W171" s="1"/>
      <c r="X171" s="1"/>
      <c r="Y171" s="1"/>
      <c r="Z171" s="1"/>
    </row>
    <row r="172" spans="8:26" ht="9" customHeight="1" x14ac:dyDescent="0.2">
      <c r="H172" s="1"/>
      <c r="I172" s="1"/>
      <c r="J172" s="1"/>
      <c r="K172" s="1"/>
      <c r="L172" s="14"/>
      <c r="M172" s="14"/>
      <c r="N172" s="14"/>
      <c r="O172" s="14"/>
      <c r="P172" s="14"/>
      <c r="Q172" s="14"/>
      <c r="R172" s="1"/>
      <c r="S172" s="1"/>
      <c r="T172" s="1"/>
      <c r="U172" s="1"/>
      <c r="V172" s="1"/>
      <c r="W172" s="1"/>
      <c r="X172" s="1"/>
      <c r="Y172" s="1"/>
      <c r="Z172" s="1"/>
    </row>
    <row r="173" spans="8:26" ht="9" customHeight="1" x14ac:dyDescent="0.2">
      <c r="H173" s="1"/>
      <c r="I173" s="1"/>
      <c r="J173" s="1"/>
      <c r="K173" s="1"/>
      <c r="L173" s="14"/>
      <c r="M173" s="14"/>
      <c r="N173" s="14"/>
      <c r="O173" s="14"/>
      <c r="P173" s="14"/>
      <c r="Q173" s="14"/>
      <c r="R173" s="1"/>
      <c r="S173" s="1"/>
      <c r="T173" s="1"/>
      <c r="U173" s="1"/>
      <c r="V173" s="1"/>
      <c r="W173" s="1"/>
      <c r="X173" s="1"/>
      <c r="Y173" s="1"/>
      <c r="Z173" s="1"/>
    </row>
    <row r="174" spans="8:26" ht="9" customHeight="1" x14ac:dyDescent="0.2">
      <c r="H174" s="1"/>
      <c r="I174" s="1"/>
      <c r="J174" s="1"/>
      <c r="K174" s="1"/>
      <c r="L174" s="14"/>
      <c r="M174" s="14"/>
      <c r="N174" s="14"/>
      <c r="O174" s="14"/>
      <c r="P174" s="14"/>
      <c r="Q174" s="14"/>
      <c r="R174" s="1"/>
      <c r="S174" s="1"/>
      <c r="T174" s="1"/>
      <c r="U174" s="1"/>
      <c r="V174" s="1"/>
      <c r="W174" s="1"/>
      <c r="X174" s="1"/>
      <c r="Y174" s="1"/>
      <c r="Z174" s="1"/>
    </row>
    <row r="175" spans="8:26" ht="9" customHeight="1" x14ac:dyDescent="0.2">
      <c r="H175" s="1"/>
      <c r="I175" s="1"/>
      <c r="J175" s="1"/>
      <c r="K175" s="1"/>
      <c r="L175" s="14"/>
      <c r="M175" s="14"/>
      <c r="N175" s="14"/>
      <c r="O175" s="14"/>
      <c r="P175" s="14"/>
      <c r="Q175" s="14"/>
      <c r="R175" s="1"/>
      <c r="S175" s="1"/>
      <c r="T175" s="1"/>
      <c r="U175" s="1"/>
      <c r="V175" s="1"/>
      <c r="W175" s="1"/>
      <c r="X175" s="1"/>
      <c r="Y175" s="1"/>
      <c r="Z175" s="1"/>
    </row>
    <row r="176" spans="8:26" ht="9" customHeight="1" x14ac:dyDescent="0.2">
      <c r="H176" s="1"/>
      <c r="I176" s="1"/>
      <c r="J176" s="1"/>
      <c r="K176" s="1"/>
      <c r="L176" s="14"/>
      <c r="M176" s="14"/>
      <c r="N176" s="14"/>
      <c r="O176" s="14"/>
      <c r="P176" s="14"/>
      <c r="Q176" s="14"/>
      <c r="R176" s="1"/>
      <c r="S176" s="1"/>
      <c r="T176" s="1"/>
      <c r="U176" s="1"/>
      <c r="V176" s="1"/>
      <c r="W176" s="1"/>
      <c r="X176" s="1"/>
      <c r="Y176" s="1"/>
      <c r="Z176" s="1"/>
    </row>
    <row r="177" spans="8:26" ht="9" customHeight="1" x14ac:dyDescent="0.2">
      <c r="H177" s="1"/>
      <c r="I177" s="1"/>
      <c r="J177" s="1"/>
      <c r="K177" s="1"/>
      <c r="L177" s="14"/>
      <c r="M177" s="14"/>
      <c r="N177" s="14"/>
      <c r="O177" s="14"/>
      <c r="P177" s="14"/>
      <c r="Q177" s="14"/>
      <c r="R177" s="1"/>
      <c r="S177" s="1"/>
      <c r="T177" s="1"/>
      <c r="U177" s="1"/>
      <c r="V177" s="1"/>
      <c r="W177" s="1"/>
      <c r="X177" s="1"/>
      <c r="Y177" s="1"/>
      <c r="Z177" s="1"/>
    </row>
    <row r="178" spans="8:26" ht="9" customHeight="1" x14ac:dyDescent="0.2">
      <c r="H178" s="1"/>
      <c r="I178" s="1"/>
      <c r="J178" s="1"/>
      <c r="K178" s="1"/>
      <c r="L178" s="14"/>
      <c r="M178" s="14"/>
      <c r="N178" s="14"/>
      <c r="O178" s="14"/>
      <c r="P178" s="14"/>
      <c r="Q178" s="14"/>
      <c r="R178" s="1"/>
      <c r="S178" s="1"/>
      <c r="T178" s="1"/>
      <c r="U178" s="1"/>
      <c r="V178" s="1"/>
      <c r="W178" s="1"/>
      <c r="X178" s="1"/>
      <c r="Y178" s="1"/>
      <c r="Z178" s="1"/>
    </row>
    <row r="179" spans="8:26" ht="9" customHeight="1" x14ac:dyDescent="0.2">
      <c r="H179" s="1"/>
      <c r="I179" s="1"/>
      <c r="J179" s="1"/>
      <c r="K179" s="1"/>
      <c r="L179" s="14"/>
      <c r="M179" s="14"/>
      <c r="N179" s="14"/>
      <c r="O179" s="14"/>
      <c r="P179" s="14"/>
      <c r="Q179" s="14"/>
      <c r="R179" s="1"/>
      <c r="S179" s="1"/>
      <c r="T179" s="1"/>
      <c r="U179" s="1"/>
      <c r="V179" s="1"/>
      <c r="W179" s="1"/>
      <c r="X179" s="1"/>
      <c r="Y179" s="1"/>
      <c r="Z179" s="1"/>
    </row>
    <row r="180" spans="8:26" ht="9" customHeight="1" x14ac:dyDescent="0.2">
      <c r="H180" s="1"/>
      <c r="I180" s="1"/>
      <c r="J180" s="1"/>
      <c r="K180" s="1"/>
      <c r="L180" s="14"/>
      <c r="M180" s="14"/>
      <c r="N180" s="14"/>
      <c r="O180" s="14"/>
      <c r="P180" s="14"/>
      <c r="Q180" s="14"/>
      <c r="R180" s="1"/>
      <c r="S180" s="1"/>
      <c r="T180" s="1"/>
      <c r="U180" s="1"/>
      <c r="V180" s="1"/>
      <c r="W180" s="1"/>
      <c r="X180" s="1"/>
      <c r="Y180" s="1"/>
      <c r="Z180" s="1"/>
    </row>
    <row r="181" spans="8:26" ht="9" customHeight="1" x14ac:dyDescent="0.2">
      <c r="H181" s="1"/>
      <c r="I181" s="1"/>
      <c r="J181" s="1"/>
      <c r="K181" s="1"/>
      <c r="L181" s="14"/>
      <c r="M181" s="14"/>
      <c r="N181" s="14"/>
      <c r="O181" s="14"/>
      <c r="P181" s="14"/>
      <c r="Q181" s="14"/>
      <c r="R181" s="1"/>
      <c r="S181" s="1"/>
      <c r="T181" s="1"/>
      <c r="U181" s="1"/>
      <c r="V181" s="1"/>
      <c r="W181" s="1"/>
      <c r="X181" s="1"/>
      <c r="Y181" s="1"/>
      <c r="Z181" s="1"/>
    </row>
  </sheetData>
  <phoneticPr fontId="6" type="noConversion"/>
  <printOptions horizontalCentered="1"/>
  <pageMargins left="0.25" right="0.25" top="0.64" bottom="0.6" header="0.37" footer="0.25"/>
  <pageSetup scale="75" fitToHeight="2" orientation="landscape" r:id="rId1"/>
  <headerFooter alignWithMargins="0">
    <oddFooter>&amp;RPage &amp;P of &amp;N</oddFooter>
  </headerFooter>
  <rowBreaks count="2" manualBreakCount="2">
    <brk id="50" max="22" man="1"/>
    <brk id="102" max="22" man="1"/>
  </rowBreaks>
  <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Balance Sheet</vt:lpstr>
      <vt:lpstr>Income Statement</vt:lpstr>
      <vt:lpstr>'Balance Sheet'!Print_Area</vt:lpstr>
      <vt:lpstr>'Income Statement'!Print_Area</vt:lpstr>
      <vt:lpstr>Print_New</vt:lpstr>
      <vt:lpstr>'Balance Sheet'!Print_Titles</vt:lpstr>
      <vt:lpstr>'Income Statement'!Print_Titles</vt:lpstr>
    </vt:vector>
  </TitlesOfParts>
  <Company>Andersen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Andersen LLP</dc:creator>
  <cp:lastModifiedBy>Haoyu Dong</cp:lastModifiedBy>
  <cp:lastPrinted>2001-12-04T09:05:28Z</cp:lastPrinted>
  <dcterms:created xsi:type="dcterms:W3CDTF">1998-07-29T18:03:05Z</dcterms:created>
  <dcterms:modified xsi:type="dcterms:W3CDTF">2025-12-15T04:26:21Z</dcterms:modified>
</cp:coreProperties>
</file>