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2701A15C-912E-4D9C-9670-E99E278EC928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Feb 00" sheetId="1" r:id="rId1"/>
  </sheets>
  <definedNames>
    <definedName name="_xlnm.Print_Area" localSheetId="0">'Feb 00'!$A$1:$O$76</definedName>
    <definedName name="_xlnm.Print_Titles" localSheetId="0">'Feb 00'!$1:$8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M18" i="1"/>
  <c r="M13" i="1"/>
  <c r="E7" i="1"/>
  <c r="F7" i="1" s="1"/>
  <c r="G7" i="1" s="1"/>
  <c r="H7" i="1" s="1"/>
  <c r="I7" i="1" s="1"/>
  <c r="J7" i="1" s="1"/>
  <c r="K7" i="1" s="1"/>
  <c r="L7" i="1" s="1"/>
  <c r="M7" i="1" s="1"/>
  <c r="O10" i="1"/>
  <c r="O11" i="1"/>
  <c r="O12" i="1"/>
  <c r="D13" i="1"/>
  <c r="E13" i="1"/>
  <c r="F13" i="1"/>
  <c r="G13" i="1"/>
  <c r="H13" i="1"/>
  <c r="I13" i="1"/>
  <c r="J13" i="1"/>
  <c r="K13" i="1"/>
  <c r="L13" i="1"/>
  <c r="D14" i="1"/>
  <c r="E14" i="1"/>
  <c r="E15" i="1" s="1"/>
  <c r="E71" i="1" s="1"/>
  <c r="F14" i="1"/>
  <c r="G14" i="1"/>
  <c r="H14" i="1"/>
  <c r="I14" i="1"/>
  <c r="I15" i="1" s="1"/>
  <c r="J14" i="1"/>
  <c r="K14" i="1"/>
  <c r="L14" i="1"/>
  <c r="M14" i="1"/>
  <c r="F18" i="1"/>
  <c r="G18" i="1"/>
  <c r="H18" i="1"/>
  <c r="I18" i="1"/>
  <c r="J18" i="1"/>
  <c r="K18" i="1"/>
  <c r="O20" i="1"/>
  <c r="O27" i="1"/>
  <c r="D28" i="1"/>
  <c r="D32" i="1" s="1"/>
  <c r="E28" i="1"/>
  <c r="E32" i="1" s="1"/>
  <c r="F28" i="1"/>
  <c r="G28" i="1"/>
  <c r="H28" i="1"/>
  <c r="H32" i="1" s="1"/>
  <c r="I28" i="1"/>
  <c r="I32" i="1" s="1"/>
  <c r="J28" i="1"/>
  <c r="K28" i="1"/>
  <c r="L28" i="1"/>
  <c r="L32" i="1" s="1"/>
  <c r="M28" i="1"/>
  <c r="M32" i="1" s="1"/>
  <c r="O29" i="1"/>
  <c r="O30" i="1"/>
  <c r="O31" i="1"/>
  <c r="F32" i="1"/>
  <c r="G32" i="1"/>
  <c r="J32" i="1"/>
  <c r="J36" i="1" s="1"/>
  <c r="K32" i="1"/>
  <c r="O39" i="1"/>
  <c r="O40" i="1"/>
  <c r="O41" i="1"/>
  <c r="D42" i="1"/>
  <c r="E42" i="1"/>
  <c r="F42" i="1"/>
  <c r="F47" i="1" s="1"/>
  <c r="G42" i="1"/>
  <c r="G47" i="1" s="1"/>
  <c r="H42" i="1"/>
  <c r="I42" i="1"/>
  <c r="J42" i="1"/>
  <c r="J47" i="1" s="1"/>
  <c r="K42" i="1"/>
  <c r="K47" i="1" s="1"/>
  <c r="L42" i="1"/>
  <c r="M42" i="1"/>
  <c r="O43" i="1"/>
  <c r="O44" i="1"/>
  <c r="O45" i="1"/>
  <c r="D47" i="1"/>
  <c r="E47" i="1"/>
  <c r="H47" i="1"/>
  <c r="I47" i="1"/>
  <c r="L47" i="1"/>
  <c r="M47" i="1"/>
  <c r="O49" i="1"/>
  <c r="O50" i="1"/>
  <c r="O51" i="1"/>
  <c r="D53" i="1"/>
  <c r="E53" i="1"/>
  <c r="F53" i="1"/>
  <c r="G53" i="1"/>
  <c r="H53" i="1"/>
  <c r="H55" i="1" s="1"/>
  <c r="I53" i="1"/>
  <c r="J53" i="1"/>
  <c r="K53" i="1"/>
  <c r="L53" i="1"/>
  <c r="L55" i="1" s="1"/>
  <c r="M53" i="1"/>
  <c r="O58" i="1"/>
  <c r="O59" i="1"/>
  <c r="O60" i="1"/>
  <c r="D62" i="1"/>
  <c r="E62" i="1"/>
  <c r="F62" i="1"/>
  <c r="G62" i="1"/>
  <c r="H62" i="1"/>
  <c r="I62" i="1"/>
  <c r="J62" i="1"/>
  <c r="K62" i="1"/>
  <c r="L62" i="1"/>
  <c r="M62" i="1"/>
  <c r="O65" i="1"/>
  <c r="D66" i="1"/>
  <c r="D68" i="1" s="1"/>
  <c r="E66" i="1"/>
  <c r="E68" i="1" s="1"/>
  <c r="F66" i="1"/>
  <c r="F68" i="1" s="1"/>
  <c r="G66" i="1"/>
  <c r="G68" i="1" s="1"/>
  <c r="H66" i="1"/>
  <c r="I66" i="1"/>
  <c r="I68" i="1" s="1"/>
  <c r="J66" i="1"/>
  <c r="J68" i="1" s="1"/>
  <c r="K66" i="1"/>
  <c r="L66" i="1"/>
  <c r="L68" i="1" s="1"/>
  <c r="M66" i="1"/>
  <c r="M68" i="1" s="1"/>
  <c r="H68" i="1"/>
  <c r="D55" i="1" l="1"/>
  <c r="I71" i="1"/>
  <c r="F15" i="1"/>
  <c r="F71" i="1" s="1"/>
  <c r="J15" i="1"/>
  <c r="M15" i="1"/>
  <c r="O18" i="1"/>
  <c r="O66" i="1"/>
  <c r="K68" i="1"/>
  <c r="O68" i="1" s="1"/>
  <c r="O62" i="1"/>
  <c r="K15" i="1"/>
  <c r="E55" i="1"/>
  <c r="D15" i="1"/>
  <c r="G55" i="1"/>
  <c r="H15" i="1"/>
  <c r="F55" i="1"/>
  <c r="K55" i="1"/>
  <c r="L15" i="1"/>
  <c r="J55" i="1"/>
  <c r="O14" i="1"/>
  <c r="G15" i="1"/>
  <c r="M55" i="1"/>
  <c r="I55" i="1"/>
  <c r="O53" i="1"/>
  <c r="O47" i="1"/>
  <c r="O32" i="1"/>
  <c r="I34" i="1"/>
  <c r="I36" i="1" s="1"/>
  <c r="O42" i="1"/>
  <c r="O13" i="1"/>
  <c r="O28" i="1"/>
  <c r="O15" i="1" l="1"/>
  <c r="D34" i="1"/>
  <c r="D36" i="1" s="1"/>
  <c r="D71" i="1"/>
  <c r="H34" i="1"/>
  <c r="H36" i="1" s="1"/>
  <c r="H71" i="1"/>
  <c r="L36" i="1"/>
  <c r="G34" i="1"/>
  <c r="G36" i="1" s="1"/>
  <c r="G71" i="1"/>
  <c r="F34" i="1"/>
  <c r="F36" i="1" s="1"/>
  <c r="K36" i="1"/>
  <c r="E34" i="1"/>
  <c r="O55" i="1"/>
  <c r="E36" i="1" l="1"/>
  <c r="O34" i="1"/>
  <c r="M36" i="1"/>
  <c r="O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hcamp</author>
  </authors>
  <commentList>
    <comment ref="P2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$ 2.279 / Mcf   2/99 - 7/99
Price to change 8/99
Termin 6/30/2001
</t>
        </r>
      </text>
    </comment>
    <comment ref="P2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Trans 2   5,000/d  $3.136       Termin  9/30/1999
Trans 3   4,000/d  HSC +.45   Termin  6/30/2001
Trans 4   5,000/d  $2.71         Termin  2/29/2000
Trans 5   2,500/d  HSC +.403 Termin  6/30/2001 
Trans 7   4,000/d  HSC +.403 Termin  6/30/2001</t>
        </r>
      </text>
    </comment>
    <comment ref="P2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$1.97  Termin 7/31/2000</t>
        </r>
      </text>
    </comment>
    <comment ref="P3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HSC - .055
Termin 1/31/2001
</t>
        </r>
      </text>
    </comment>
    <comment ref="P3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14,000/d
HSC +.769   Termin 3/31/2005
HSC + .60    4/1/2005-3/31/2006
Allocated Volume is difference between 
total flows at Mtrs 1279,1280, &amp; 1293 and 
Industrial volumes provided by Entex at Lufkin Diboll</t>
        </r>
      </text>
    </comment>
    <comment ref="P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14,000/d
HSC +.769   Termin 3/31/2005
HSC + .60    4/1/2005-3/31/2006
</t>
        </r>
      </text>
    </comment>
    <comment ref="P3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$ 2.4598 / Mcf for May 1999
Price changes monthly
Termin 6/30/2001</t>
        </r>
      </text>
    </comment>
    <comment ref="P4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HSC+ .10  Termin 12/31/99</t>
        </r>
      </text>
    </comment>
    <comment ref="P4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30,000
split between Unit &amp; Reliant Entex
HSC - .07   Termin 3/31/2006
</t>
        </r>
      </text>
    </comment>
    <comment ref="P4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30,000
split between Unit &amp; Reliant Entex
HSC - .07   Termin 3/31/2006
</t>
        </r>
      </text>
    </comment>
    <comment ref="P4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40,000
Dplit between Unit &amp; Reliant Entex
HSC +.05  Termin 3/31/2006
</t>
        </r>
      </text>
    </comment>
    <comment ref="P4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40,000
Dplit between Unit &amp; Reliant Entex
HSC +.05  Termin 3/31/2006
</t>
        </r>
      </text>
    </comment>
    <comment ref="P4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500 / day
$ 2.06  Termin 7/31/2000
</t>
        </r>
      </text>
    </comment>
    <comment ref="P49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4,000 / d North Star Steel
HSC - .07
</t>
        </r>
      </text>
    </comment>
    <comment ref="P50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8,000/d
HSC -.12  Termin 3/31/2006
volume provided by Entex on Industrial
Customers Served Letter
</t>
        </r>
      </text>
    </comment>
    <comment ref="P51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$2.00   Termin  12/1/2001
Volume provided by Entex on Industrial Customers Served Leter
</t>
        </r>
      </text>
    </comment>
    <comment ref="P58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15,000/day
HSC + .45  Termin 6/30/2001
HSC + .60  7/1/2001 to 3/31/2006</t>
        </r>
      </text>
    </comment>
    <comment ref="P59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24,000/day
HSC + .45  Termin 6/30/2001
HSC + .60  7/1/2001 to 3/31/2006</t>
        </r>
      </text>
    </comment>
    <comment ref="P60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hcamp:</t>
        </r>
        <r>
          <rPr>
            <sz val="8"/>
            <color indexed="81"/>
            <rFont val="Tahoma"/>
            <family val="2"/>
          </rPr>
          <t xml:space="preserve">
up to 22,000/day
HSC + .45  Termin 6/30/2001
HSC + .60  7/1/2001 to 3/31/2006</t>
        </r>
      </text>
    </comment>
  </commentList>
</comments>
</file>

<file path=xl/sharedStrings.xml><?xml version="1.0" encoding="utf-8"?>
<sst xmlns="http://schemas.openxmlformats.org/spreadsheetml/2006/main" count="106" uniqueCount="74">
  <si>
    <t>Residential</t>
  </si>
  <si>
    <t>91% Domestic</t>
  </si>
  <si>
    <t>016-41991-313</t>
  </si>
  <si>
    <t>existing</t>
  </si>
  <si>
    <t>016-41991-306</t>
  </si>
  <si>
    <t>Angelina Cty.</t>
  </si>
  <si>
    <t>Total Residential</t>
  </si>
  <si>
    <t>Industrial</t>
  </si>
  <si>
    <t>9% Industrial</t>
  </si>
  <si>
    <t>016-41991-311</t>
  </si>
  <si>
    <t>Tier 1</t>
  </si>
  <si>
    <t>VA Hospital</t>
  </si>
  <si>
    <t>Total Industrial at meter 2000</t>
  </si>
  <si>
    <t>016-91000-301</t>
  </si>
  <si>
    <t>016-41991-312</t>
  </si>
  <si>
    <t>Total Industrial not at meter 2000</t>
  </si>
  <si>
    <t>Total Industrial</t>
  </si>
  <si>
    <t>Huntsville/Woodlands/Conroe</t>
  </si>
  <si>
    <t>Total H/W/C</t>
  </si>
  <si>
    <t>Transportation</t>
  </si>
  <si>
    <t>Total Transportation</t>
  </si>
  <si>
    <t>Houston Pipe Line</t>
  </si>
  <si>
    <t>Midcon</t>
  </si>
  <si>
    <t>From</t>
  </si>
  <si>
    <t>Reliant Energy - Entex</t>
  </si>
  <si>
    <t>Gas Flow Day</t>
  </si>
  <si>
    <t>Total HPL</t>
  </si>
  <si>
    <t>Total  Midcon</t>
  </si>
  <si>
    <t>Allocated as Follows:</t>
  </si>
  <si>
    <t>Check Available = Allocated</t>
  </si>
  <si>
    <t>Subtotal</t>
  </si>
  <si>
    <t>Month to Date</t>
  </si>
  <si>
    <t>Enron Capital &amp;  Trade/Houston Pipe Line</t>
  </si>
  <si>
    <t>016-41991-301</t>
  </si>
  <si>
    <t>012-41991-301</t>
  </si>
  <si>
    <t>012-41991-204</t>
  </si>
  <si>
    <t>012-41991-203</t>
  </si>
  <si>
    <t>HPL 76</t>
  </si>
  <si>
    <t>ECT Trans # 1</t>
  </si>
  <si>
    <t>NGMS 308</t>
  </si>
  <si>
    <t>Lufkin Diboll</t>
  </si>
  <si>
    <t>NSS/Vidor</t>
  </si>
  <si>
    <t>VA Hosp</t>
  </si>
  <si>
    <t>Transactions 2-5,7</t>
  </si>
  <si>
    <t>CNG</t>
  </si>
  <si>
    <t>Tier 2</t>
  </si>
  <si>
    <t>Firm Trsp</t>
  </si>
  <si>
    <t>IT</t>
  </si>
  <si>
    <t>Huntv,Woodls,Conroe</t>
  </si>
  <si>
    <t>Industrial Tier 1 &amp; 2</t>
  </si>
  <si>
    <t>MONTHLY NOMINATION SUMMARY</t>
  </si>
  <si>
    <t xml:space="preserve"> Entex Descr.</t>
  </si>
  <si>
    <t>HPL  Points</t>
  </si>
  <si>
    <t>Trans 10 Angelina Cty.</t>
  </si>
  <si>
    <t>Trans 6 -Huntsville</t>
  </si>
  <si>
    <t>Trans 9 -Woodlands</t>
  </si>
  <si>
    <t>Trans 8 - Conroe</t>
  </si>
  <si>
    <t>Transport Receipts</t>
  </si>
  <si>
    <t>981279, 981280, 981293</t>
  </si>
  <si>
    <t>PAYBACK</t>
  </si>
  <si>
    <t>016-91000-303</t>
  </si>
  <si>
    <t>Temple Inland</t>
  </si>
  <si>
    <t>Lufkin/Diboll- Temple Inland</t>
  </si>
  <si>
    <t>Meter</t>
  </si>
  <si>
    <t>Trans 6- Silsbee</t>
  </si>
  <si>
    <t>Transaction 1 - Overflow</t>
  </si>
  <si>
    <t>Trans 6 -Tier 1 - Entex</t>
  </si>
  <si>
    <t>Trans 6 -Tier 2 - Entex</t>
  </si>
  <si>
    <t>Trans 6 -Tier 1 - Unit</t>
  </si>
  <si>
    <t>Trans 6 - Tier 2  - Unit</t>
  </si>
  <si>
    <t>PG&amp;E THOMPSONVILLE</t>
  </si>
  <si>
    <t>TEJAS THOMPSONVILLE</t>
  </si>
  <si>
    <t>CHAMPIONS</t>
  </si>
  <si>
    <t>Huntsman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</si>
</sst>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5" fillId="0" borderId="0" xfId="0" applyNumberFormat="1" applyFont="1" applyAlignment="1">
      <alignment horizontal="right"/>
    </xf>
    <xf numFmtId="3" fontId="0" fillId="0" borderId="2" xfId="0" applyNumberFormat="1" applyBorder="1"/>
    <xf numFmtId="3" fontId="5" fillId="0" borderId="2" xfId="0" applyNumberFormat="1" applyFont="1" applyBorder="1" applyAlignment="1">
      <alignment horizontal="right"/>
    </xf>
    <xf numFmtId="3" fontId="0" fillId="2" borderId="0" xfId="0" applyNumberFormat="1" applyFill="1"/>
    <xf numFmtId="3" fontId="2" fillId="2" borderId="0" xfId="0" applyNumberFormat="1" applyFont="1" applyFill="1"/>
    <xf numFmtId="3" fontId="1" fillId="0" borderId="0" xfId="0" applyNumberFormat="1" applyFont="1"/>
    <xf numFmtId="3" fontId="0" fillId="0" borderId="1" xfId="0" applyNumberFormat="1" applyBorder="1"/>
    <xf numFmtId="3" fontId="5" fillId="0" borderId="1" xfId="0" applyNumberFormat="1" applyFont="1" applyBorder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3" fontId="5" fillId="0" borderId="2" xfId="0" applyNumberFormat="1" applyFont="1" applyBorder="1"/>
    <xf numFmtId="3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showGridLines="0" tabSelected="1" topLeftCell="A14" workbookViewId="0">
      <selection activeCell="T45" sqref="T45"/>
    </sheetView>
  </sheetViews>
  <sheetFormatPr defaultRowHeight="12.75" x14ac:dyDescent="0.2"/>
  <cols>
    <col min="1" max="1" width="30.42578125" bestFit="1" customWidth="1"/>
    <col min="2" max="2" width="23.5703125" customWidth="1"/>
    <col min="3" max="3" width="13.85546875" bestFit="1" customWidth="1"/>
    <col min="4" max="9" width="14.85546875" hidden="1" customWidth="1"/>
    <col min="10" max="13" width="14.85546875" customWidth="1"/>
    <col min="14" max="14" width="2" customWidth="1"/>
    <col min="15" max="15" width="18.5703125" style="11" bestFit="1" customWidth="1"/>
  </cols>
  <sheetData>
    <row r="1" spans="1:15" ht="23.25" x14ac:dyDescent="0.35">
      <c r="D1" s="10" t="s">
        <v>24</v>
      </c>
      <c r="E1" s="10"/>
      <c r="F1" s="10"/>
      <c r="G1" s="10"/>
      <c r="H1" s="10"/>
      <c r="I1" s="10"/>
      <c r="J1" s="10"/>
      <c r="K1" s="10"/>
      <c r="L1" s="10"/>
      <c r="M1" s="10"/>
    </row>
    <row r="2" spans="1:15" x14ac:dyDescent="0.2">
      <c r="D2" s="8" t="s">
        <v>32</v>
      </c>
      <c r="E2" s="8"/>
      <c r="F2" s="8"/>
      <c r="G2" s="8"/>
      <c r="H2" s="8"/>
      <c r="I2" s="8"/>
      <c r="J2" s="8"/>
      <c r="K2" s="8"/>
      <c r="L2" s="8"/>
      <c r="M2" s="8"/>
    </row>
    <row r="3" spans="1:15" x14ac:dyDescent="0.2">
      <c r="D3" s="8" t="s">
        <v>50</v>
      </c>
      <c r="E3" s="8"/>
      <c r="F3" s="8"/>
      <c r="G3" s="8"/>
      <c r="H3" s="8"/>
      <c r="I3" s="8"/>
      <c r="J3" s="8"/>
      <c r="K3" s="8"/>
      <c r="L3" s="8"/>
      <c r="M3" s="8"/>
    </row>
    <row r="5" spans="1:15" ht="18" x14ac:dyDescent="0.25">
      <c r="D5" s="17" t="s">
        <v>23</v>
      </c>
      <c r="E5" s="17" t="s">
        <v>23</v>
      </c>
      <c r="F5" s="17" t="s">
        <v>23</v>
      </c>
      <c r="G5" s="17" t="s">
        <v>23</v>
      </c>
      <c r="H5" s="17" t="s">
        <v>23</v>
      </c>
      <c r="I5" s="17" t="s">
        <v>23</v>
      </c>
      <c r="J5" s="17" t="s">
        <v>23</v>
      </c>
      <c r="K5" s="17" t="s">
        <v>23</v>
      </c>
      <c r="L5" s="17" t="s">
        <v>23</v>
      </c>
      <c r="M5" s="17" t="s">
        <v>23</v>
      </c>
      <c r="O5" s="17" t="s">
        <v>31</v>
      </c>
    </row>
    <row r="6" spans="1:15" ht="18" x14ac:dyDescent="0.25"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8" x14ac:dyDescent="0.25">
      <c r="A7" s="11" t="s">
        <v>25</v>
      </c>
      <c r="C7" s="19" t="s">
        <v>51</v>
      </c>
      <c r="D7" s="12">
        <v>36557</v>
      </c>
      <c r="E7" s="12">
        <f t="shared" ref="E7:K7" si="0">D7+1</f>
        <v>36558</v>
      </c>
      <c r="F7" s="12">
        <f t="shared" si="0"/>
        <v>36559</v>
      </c>
      <c r="G7" s="12">
        <f t="shared" si="0"/>
        <v>36560</v>
      </c>
      <c r="H7" s="12">
        <f t="shared" si="0"/>
        <v>36561</v>
      </c>
      <c r="I7" s="12">
        <f t="shared" si="0"/>
        <v>36562</v>
      </c>
      <c r="J7" s="12">
        <f t="shared" si="0"/>
        <v>36563</v>
      </c>
      <c r="K7" s="12">
        <f t="shared" si="0"/>
        <v>36564</v>
      </c>
      <c r="L7" s="12">
        <f>K7+1</f>
        <v>36565</v>
      </c>
      <c r="M7" s="12">
        <f>L7+1</f>
        <v>36566</v>
      </c>
      <c r="N7" s="12">
        <v>36421</v>
      </c>
    </row>
    <row r="8" spans="1:15" ht="18" x14ac:dyDescent="0.25">
      <c r="D8" s="9"/>
      <c r="E8" s="9"/>
      <c r="F8" s="9"/>
      <c r="G8" s="9"/>
      <c r="H8" s="9"/>
      <c r="I8" s="9"/>
      <c r="J8" s="9"/>
      <c r="K8" s="9"/>
      <c r="L8" s="9"/>
      <c r="M8" s="9"/>
    </row>
    <row r="9" spans="1:15" x14ac:dyDescent="0.2">
      <c r="A9" s="8" t="s">
        <v>21</v>
      </c>
    </row>
    <row r="10" spans="1:15" x14ac:dyDescent="0.2">
      <c r="A10">
        <v>982000</v>
      </c>
      <c r="C10" t="s">
        <v>52</v>
      </c>
      <c r="D10" s="22">
        <v>168945</v>
      </c>
      <c r="E10" s="22">
        <v>168945</v>
      </c>
      <c r="F10" s="22">
        <v>168945</v>
      </c>
      <c r="G10" s="32">
        <v>240000</v>
      </c>
      <c r="H10" s="31">
        <v>240000</v>
      </c>
      <c r="I10" s="31">
        <v>240000</v>
      </c>
      <c r="J10" s="31">
        <v>240000</v>
      </c>
      <c r="K10" s="32">
        <v>170000</v>
      </c>
      <c r="L10" s="31">
        <v>170000</v>
      </c>
      <c r="M10" s="32">
        <v>200000</v>
      </c>
      <c r="O10" s="23">
        <f t="shared" ref="O10:O15" si="1">SUM(D10:N10)</f>
        <v>2006835</v>
      </c>
    </row>
    <row r="11" spans="1:15" x14ac:dyDescent="0.2">
      <c r="A11">
        <v>981258</v>
      </c>
      <c r="B11" t="s">
        <v>49</v>
      </c>
      <c r="C11" t="s">
        <v>72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O11" s="23">
        <f t="shared" si="1"/>
        <v>0</v>
      </c>
    </row>
    <row r="12" spans="1:15" x14ac:dyDescent="0.2">
      <c r="A12" s="6">
        <v>981195</v>
      </c>
      <c r="B12" t="s">
        <v>49</v>
      </c>
      <c r="C12" t="s">
        <v>73</v>
      </c>
      <c r="D12" s="31">
        <v>4000</v>
      </c>
      <c r="E12" s="31">
        <v>4000</v>
      </c>
      <c r="F12" s="31">
        <v>4000</v>
      </c>
      <c r="G12" s="31">
        <v>4000</v>
      </c>
      <c r="H12" s="31">
        <v>4000</v>
      </c>
      <c r="I12" s="31">
        <v>4000</v>
      </c>
      <c r="J12" s="31">
        <v>4000</v>
      </c>
      <c r="K12" s="31">
        <v>4000</v>
      </c>
      <c r="L12" s="31">
        <v>4000</v>
      </c>
      <c r="M12" s="31">
        <v>4000</v>
      </c>
      <c r="O12" s="23">
        <f t="shared" si="1"/>
        <v>40000</v>
      </c>
    </row>
    <row r="13" spans="1:15" x14ac:dyDescent="0.2">
      <c r="A13" s="2" t="s">
        <v>58</v>
      </c>
      <c r="B13" t="s">
        <v>62</v>
      </c>
      <c r="D13" s="22">
        <f t="shared" ref="D13:K13" si="2">+D31+D50+D51</f>
        <v>10800</v>
      </c>
      <c r="E13" s="22">
        <f t="shared" si="2"/>
        <v>10800</v>
      </c>
      <c r="F13" s="22">
        <f t="shared" si="2"/>
        <v>10800</v>
      </c>
      <c r="G13" s="22">
        <f t="shared" si="2"/>
        <v>10800</v>
      </c>
      <c r="H13" s="22">
        <f t="shared" si="2"/>
        <v>10800</v>
      </c>
      <c r="I13" s="22">
        <f t="shared" si="2"/>
        <v>10800</v>
      </c>
      <c r="J13" s="22">
        <f t="shared" si="2"/>
        <v>10800</v>
      </c>
      <c r="K13" s="22">
        <f t="shared" si="2"/>
        <v>10800</v>
      </c>
      <c r="L13" s="22">
        <f>+L31+L50+L51</f>
        <v>10800</v>
      </c>
      <c r="M13" s="22">
        <f>+M31+M50+M51</f>
        <v>10800</v>
      </c>
      <c r="O13" s="23">
        <f t="shared" si="1"/>
        <v>108000</v>
      </c>
    </row>
    <row r="14" spans="1:15" x14ac:dyDescent="0.2">
      <c r="A14">
        <v>980073</v>
      </c>
      <c r="B14" t="s">
        <v>48</v>
      </c>
      <c r="D14" s="22">
        <f t="shared" ref="D14:K14" si="3">SUM(D58:D60)</f>
        <v>13500</v>
      </c>
      <c r="E14" s="22">
        <f t="shared" si="3"/>
        <v>13500</v>
      </c>
      <c r="F14" s="22">
        <f t="shared" si="3"/>
        <v>19500</v>
      </c>
      <c r="G14" s="22">
        <f t="shared" si="3"/>
        <v>19500</v>
      </c>
      <c r="H14" s="22">
        <f t="shared" si="3"/>
        <v>19500</v>
      </c>
      <c r="I14" s="22">
        <f t="shared" si="3"/>
        <v>19500</v>
      </c>
      <c r="J14" s="22">
        <f t="shared" si="3"/>
        <v>19500</v>
      </c>
      <c r="K14" s="32">
        <f t="shared" si="3"/>
        <v>9000</v>
      </c>
      <c r="L14" s="31">
        <f>SUM(L58:L60)</f>
        <v>9000</v>
      </c>
      <c r="M14" s="31">
        <f>SUM(M58:M60)</f>
        <v>9000</v>
      </c>
      <c r="O14" s="23">
        <f t="shared" si="1"/>
        <v>151500</v>
      </c>
    </row>
    <row r="15" spans="1:15" x14ac:dyDescent="0.2">
      <c r="A15" s="13" t="s">
        <v>26</v>
      </c>
      <c r="D15" s="24">
        <f t="shared" ref="D15:K15" si="4">SUM(D10:D14)</f>
        <v>197245</v>
      </c>
      <c r="E15" s="24">
        <f t="shared" si="4"/>
        <v>197245</v>
      </c>
      <c r="F15" s="24">
        <f t="shared" si="4"/>
        <v>203245</v>
      </c>
      <c r="G15" s="24">
        <f t="shared" si="4"/>
        <v>274300</v>
      </c>
      <c r="H15" s="24">
        <f t="shared" si="4"/>
        <v>274300</v>
      </c>
      <c r="I15" s="24">
        <f t="shared" si="4"/>
        <v>274300</v>
      </c>
      <c r="J15" s="24">
        <f t="shared" si="4"/>
        <v>274300</v>
      </c>
      <c r="K15" s="24">
        <f t="shared" si="4"/>
        <v>193800</v>
      </c>
      <c r="L15" s="24">
        <f>SUM(L10:L14)</f>
        <v>193800</v>
      </c>
      <c r="M15" s="24">
        <f>SUM(M10:M14)</f>
        <v>223800</v>
      </c>
      <c r="O15" s="25">
        <f t="shared" si="1"/>
        <v>2306335</v>
      </c>
    </row>
    <row r="16" spans="1:15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O16" s="23"/>
    </row>
    <row r="17" spans="1:16" x14ac:dyDescent="0.2">
      <c r="A17" s="8" t="s">
        <v>22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O17" s="23"/>
    </row>
    <row r="18" spans="1:16" x14ac:dyDescent="0.2">
      <c r="A18" s="13" t="s">
        <v>27</v>
      </c>
      <c r="D18" s="24">
        <v>20000</v>
      </c>
      <c r="E18" s="24">
        <v>20000</v>
      </c>
      <c r="F18" s="33">
        <f>20000+40000</f>
        <v>60000</v>
      </c>
      <c r="G18" s="34">
        <f t="shared" ref="G18:K18" si="5">20000+40000+45000</f>
        <v>105000</v>
      </c>
      <c r="H18" s="34">
        <f t="shared" si="5"/>
        <v>105000</v>
      </c>
      <c r="I18" s="34">
        <f t="shared" si="5"/>
        <v>105000</v>
      </c>
      <c r="J18" s="34">
        <f t="shared" si="5"/>
        <v>105000</v>
      </c>
      <c r="K18" s="33">
        <f t="shared" si="5"/>
        <v>105000</v>
      </c>
      <c r="L18" s="33">
        <f>20000+40000+45000</f>
        <v>105000</v>
      </c>
      <c r="M18" s="33">
        <f>20000+40000+45000-80000</f>
        <v>25000</v>
      </c>
      <c r="O18" s="25">
        <f>SUM(D18:N18)</f>
        <v>755000</v>
      </c>
    </row>
    <row r="19" spans="1:16" x14ac:dyDescent="0.2">
      <c r="A19" s="13"/>
      <c r="D19" s="22"/>
      <c r="E19" s="22"/>
      <c r="F19" s="22"/>
      <c r="G19" s="22"/>
      <c r="H19" s="22"/>
      <c r="I19" s="22"/>
      <c r="J19" s="22"/>
      <c r="K19" s="22"/>
      <c r="L19" s="22"/>
      <c r="M19" s="22"/>
      <c r="O19" s="23"/>
    </row>
    <row r="20" spans="1:16" x14ac:dyDescent="0.2">
      <c r="A20" s="20" t="s">
        <v>59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O20" s="25">
        <f>SUM(D20:N20)</f>
        <v>0</v>
      </c>
    </row>
    <row r="21" spans="1:16" x14ac:dyDescent="0.2">
      <c r="A21" s="13"/>
      <c r="D21" s="22"/>
      <c r="E21" s="22"/>
      <c r="F21" s="22"/>
      <c r="G21" s="22"/>
      <c r="H21" s="22"/>
      <c r="I21" s="22"/>
      <c r="J21" s="22"/>
      <c r="K21" s="22"/>
      <c r="L21" s="22"/>
      <c r="M21" s="22"/>
      <c r="O21" s="23"/>
    </row>
    <row r="22" spans="1:16" x14ac:dyDescent="0.2">
      <c r="A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O22" s="23"/>
    </row>
    <row r="23" spans="1:16" x14ac:dyDescent="0.2">
      <c r="A23" s="2"/>
      <c r="D23" s="22"/>
      <c r="E23" s="22"/>
      <c r="F23" s="22"/>
      <c r="G23" s="22"/>
      <c r="H23" s="22"/>
      <c r="I23" s="22"/>
      <c r="J23" s="22"/>
      <c r="K23" s="22"/>
      <c r="L23" s="22"/>
      <c r="M23" s="22"/>
      <c r="O23" s="23"/>
    </row>
    <row r="24" spans="1:16" x14ac:dyDescent="0.2">
      <c r="A24" s="14" t="s">
        <v>28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O24" s="23"/>
    </row>
    <row r="25" spans="1:16" x14ac:dyDescent="0.2">
      <c r="A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O25" s="23"/>
    </row>
    <row r="26" spans="1:16" x14ac:dyDescent="0.2">
      <c r="A26" s="1" t="s">
        <v>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O26" s="23"/>
    </row>
    <row r="27" spans="1:16" x14ac:dyDescent="0.2">
      <c r="A27" s="7" t="s">
        <v>34</v>
      </c>
      <c r="B27" t="s">
        <v>1</v>
      </c>
      <c r="C27" t="s">
        <v>37</v>
      </c>
      <c r="D27" s="22">
        <v>910</v>
      </c>
      <c r="E27" s="22">
        <v>910</v>
      </c>
      <c r="F27" s="22">
        <v>910</v>
      </c>
      <c r="G27" s="22">
        <v>910</v>
      </c>
      <c r="H27" s="22">
        <v>910</v>
      </c>
      <c r="I27" s="22">
        <v>910</v>
      </c>
      <c r="J27" s="22">
        <v>910</v>
      </c>
      <c r="K27" s="22">
        <v>910</v>
      </c>
      <c r="L27" s="22">
        <v>910</v>
      </c>
      <c r="M27" s="22">
        <v>910</v>
      </c>
      <c r="O27" s="23">
        <f t="shared" ref="O27:O32" si="6">SUM(D27:N27)</f>
        <v>9100</v>
      </c>
    </row>
    <row r="28" spans="1:16" x14ac:dyDescent="0.2">
      <c r="A28" s="2" t="s">
        <v>33</v>
      </c>
      <c r="B28" s="18" t="s">
        <v>43</v>
      </c>
      <c r="C28" s="18" t="s">
        <v>38</v>
      </c>
      <c r="D28" s="22">
        <f t="shared" ref="D28:M28" si="7">4000+5000+2500+4000</f>
        <v>15500</v>
      </c>
      <c r="E28" s="22">
        <f t="shared" si="7"/>
        <v>15500</v>
      </c>
      <c r="F28" s="22">
        <f t="shared" si="7"/>
        <v>15500</v>
      </c>
      <c r="G28" s="22">
        <f t="shared" si="7"/>
        <v>15500</v>
      </c>
      <c r="H28" s="22">
        <f t="shared" si="7"/>
        <v>15500</v>
      </c>
      <c r="I28" s="22">
        <f t="shared" si="7"/>
        <v>15500</v>
      </c>
      <c r="J28" s="22">
        <f t="shared" si="7"/>
        <v>15500</v>
      </c>
      <c r="K28" s="22">
        <f t="shared" si="7"/>
        <v>15500</v>
      </c>
      <c r="L28" s="22">
        <f t="shared" si="7"/>
        <v>15500</v>
      </c>
      <c r="M28" s="22">
        <f t="shared" si="7"/>
        <v>15500</v>
      </c>
      <c r="O28" s="23">
        <f t="shared" si="6"/>
        <v>155000</v>
      </c>
    </row>
    <row r="29" spans="1:16" x14ac:dyDescent="0.2">
      <c r="A29" s="2" t="s">
        <v>2</v>
      </c>
      <c r="B29" t="s">
        <v>3</v>
      </c>
      <c r="C29" t="s">
        <v>39</v>
      </c>
      <c r="D29" s="22">
        <v>10000</v>
      </c>
      <c r="E29" s="22">
        <v>10000</v>
      </c>
      <c r="F29" s="22">
        <v>10000</v>
      </c>
      <c r="G29" s="22">
        <v>10000</v>
      </c>
      <c r="H29" s="22">
        <v>10000</v>
      </c>
      <c r="I29" s="22">
        <v>10000</v>
      </c>
      <c r="J29" s="22">
        <v>10000</v>
      </c>
      <c r="K29" s="22">
        <v>10000</v>
      </c>
      <c r="L29" s="22">
        <v>10000</v>
      </c>
      <c r="M29" s="22">
        <v>10000</v>
      </c>
      <c r="O29" s="23">
        <f t="shared" si="6"/>
        <v>100000</v>
      </c>
    </row>
    <row r="30" spans="1:16" x14ac:dyDescent="0.2">
      <c r="A30" s="2" t="s">
        <v>4</v>
      </c>
      <c r="B30" t="s">
        <v>64</v>
      </c>
      <c r="D30" s="22">
        <v>250</v>
      </c>
      <c r="E30" s="22">
        <v>250</v>
      </c>
      <c r="F30" s="22">
        <v>250</v>
      </c>
      <c r="G30" s="22">
        <v>250</v>
      </c>
      <c r="H30" s="22">
        <v>250</v>
      </c>
      <c r="I30" s="22">
        <v>250</v>
      </c>
      <c r="J30" s="22">
        <v>250</v>
      </c>
      <c r="K30" s="22">
        <v>250</v>
      </c>
      <c r="L30" s="22">
        <v>250</v>
      </c>
      <c r="M30" s="22">
        <v>250</v>
      </c>
      <c r="O30" s="23">
        <f t="shared" si="6"/>
        <v>2500</v>
      </c>
    </row>
    <row r="31" spans="1:16" x14ac:dyDescent="0.2">
      <c r="A31" s="2" t="s">
        <v>33</v>
      </c>
      <c r="B31" t="s">
        <v>53</v>
      </c>
      <c r="C31" t="s">
        <v>40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O31" s="23">
        <f t="shared" si="6"/>
        <v>0</v>
      </c>
    </row>
    <row r="32" spans="1:16" x14ac:dyDescent="0.2">
      <c r="A32" s="2"/>
      <c r="B32" s="13" t="s">
        <v>30</v>
      </c>
      <c r="C32" s="13"/>
      <c r="D32" s="24">
        <f t="shared" ref="D32:K32" si="8">SUM(D27:D31)</f>
        <v>26660</v>
      </c>
      <c r="E32" s="24">
        <f t="shared" si="8"/>
        <v>26660</v>
      </c>
      <c r="F32" s="24">
        <f t="shared" si="8"/>
        <v>26660</v>
      </c>
      <c r="G32" s="24">
        <f t="shared" si="8"/>
        <v>26660</v>
      </c>
      <c r="H32" s="24">
        <f t="shared" si="8"/>
        <v>26660</v>
      </c>
      <c r="I32" s="24">
        <f t="shared" si="8"/>
        <v>26660</v>
      </c>
      <c r="J32" s="24">
        <f t="shared" si="8"/>
        <v>26660</v>
      </c>
      <c r="K32" s="24">
        <f t="shared" si="8"/>
        <v>26660</v>
      </c>
      <c r="L32" s="24">
        <f>SUM(L27:L31)</f>
        <v>26660</v>
      </c>
      <c r="M32" s="24">
        <f>SUM(M27:M31)</f>
        <v>26660</v>
      </c>
      <c r="O32" s="25">
        <f t="shared" si="6"/>
        <v>266600</v>
      </c>
    </row>
    <row r="33" spans="1:16" x14ac:dyDescent="0.2">
      <c r="A33" s="2"/>
      <c r="D33" s="22"/>
      <c r="E33" s="22"/>
      <c r="F33" s="22"/>
      <c r="G33" s="22"/>
      <c r="H33" s="22"/>
      <c r="I33" s="22"/>
      <c r="J33" s="22"/>
      <c r="K33" s="22"/>
      <c r="L33" s="22"/>
      <c r="M33" s="22"/>
      <c r="O33" s="23"/>
    </row>
    <row r="34" spans="1:16" x14ac:dyDescent="0.2">
      <c r="A34" s="2" t="s">
        <v>33</v>
      </c>
      <c r="B34" t="s">
        <v>65</v>
      </c>
      <c r="C34" s="2" t="s">
        <v>38</v>
      </c>
      <c r="D34" s="26" t="e">
        <f>#REF!-D32-D55-D62-D68</f>
        <v>#REF!</v>
      </c>
      <c r="E34" s="26" t="e">
        <f>#REF!-E32-E55-E62-E68</f>
        <v>#REF!</v>
      </c>
      <c r="F34" s="26" t="e">
        <f>#REF!-F32-F55-F62-F68</f>
        <v>#REF!</v>
      </c>
      <c r="G34" s="26" t="e">
        <f>#REF!-G32-G55-G62-G68</f>
        <v>#REF!</v>
      </c>
      <c r="H34" s="26" t="e">
        <f>#REF!-H32-H55-H62-H68</f>
        <v>#REF!</v>
      </c>
      <c r="I34" s="26" t="e">
        <f>#REF!-I32-I55-I62-I68</f>
        <v>#REF!</v>
      </c>
      <c r="J34" s="26">
        <v>253000</v>
      </c>
      <c r="K34" s="26">
        <v>183000</v>
      </c>
      <c r="L34" s="26">
        <v>183000</v>
      </c>
      <c r="M34" s="26">
        <v>133000</v>
      </c>
      <c r="O34" s="23" t="e">
        <f>SUM(D34:N34)</f>
        <v>#REF!</v>
      </c>
    </row>
    <row r="35" spans="1:16" x14ac:dyDescent="0.2">
      <c r="A35" s="2"/>
      <c r="D35" s="22"/>
      <c r="E35" s="22"/>
      <c r="F35" s="22"/>
      <c r="G35" s="22"/>
      <c r="H35" s="22"/>
      <c r="I35" s="22"/>
      <c r="J35" s="22"/>
      <c r="K35" s="22"/>
      <c r="L35" s="22"/>
      <c r="M35" s="22"/>
      <c r="O35" s="23"/>
    </row>
    <row r="36" spans="1:16" ht="15.75" x14ac:dyDescent="0.25">
      <c r="A36" s="3" t="s">
        <v>6</v>
      </c>
      <c r="B36" s="4"/>
      <c r="C36" s="4"/>
      <c r="D36" s="27" t="e">
        <f t="shared" ref="D36:K36" si="9">D32+D34</f>
        <v>#REF!</v>
      </c>
      <c r="E36" s="27" t="e">
        <f t="shared" si="9"/>
        <v>#REF!</v>
      </c>
      <c r="F36" s="27" t="e">
        <f t="shared" si="9"/>
        <v>#REF!</v>
      </c>
      <c r="G36" s="27" t="e">
        <f t="shared" si="9"/>
        <v>#REF!</v>
      </c>
      <c r="H36" s="27" t="e">
        <f t="shared" si="9"/>
        <v>#REF!</v>
      </c>
      <c r="I36" s="27" t="e">
        <f t="shared" si="9"/>
        <v>#REF!</v>
      </c>
      <c r="J36" s="27">
        <f>J32+J34</f>
        <v>279660</v>
      </c>
      <c r="K36" s="27">
        <f t="shared" si="9"/>
        <v>209660</v>
      </c>
      <c r="L36" s="27">
        <f>L32+L34</f>
        <v>209660</v>
      </c>
      <c r="M36" s="27">
        <f>M32+M34</f>
        <v>159660</v>
      </c>
      <c r="O36" s="23" t="e">
        <f>SUM(D36:N36)</f>
        <v>#REF!</v>
      </c>
    </row>
    <row r="37" spans="1:16" x14ac:dyDescent="0.2">
      <c r="A37" s="2"/>
      <c r="D37" s="22"/>
      <c r="E37" s="22"/>
      <c r="F37" s="22"/>
      <c r="G37" s="22"/>
      <c r="H37" s="22"/>
      <c r="I37" s="22"/>
      <c r="J37" s="22"/>
      <c r="K37" s="22"/>
      <c r="L37" s="22"/>
      <c r="M37" s="22"/>
      <c r="O37" s="23"/>
    </row>
    <row r="38" spans="1:16" x14ac:dyDescent="0.2">
      <c r="A38" s="1" t="s">
        <v>7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O38" s="23"/>
    </row>
    <row r="39" spans="1:16" x14ac:dyDescent="0.2">
      <c r="A39" s="7" t="s">
        <v>34</v>
      </c>
      <c r="B39" t="s">
        <v>8</v>
      </c>
      <c r="C39" t="s">
        <v>37</v>
      </c>
      <c r="D39" s="22">
        <v>90</v>
      </c>
      <c r="E39" s="22">
        <v>90</v>
      </c>
      <c r="F39" s="22">
        <v>90</v>
      </c>
      <c r="G39" s="22">
        <v>90</v>
      </c>
      <c r="H39" s="22">
        <v>90</v>
      </c>
      <c r="I39" s="22">
        <v>90</v>
      </c>
      <c r="J39" s="22">
        <v>90</v>
      </c>
      <c r="K39" s="22">
        <v>90</v>
      </c>
      <c r="L39" s="22">
        <v>90</v>
      </c>
      <c r="M39" s="22">
        <v>90</v>
      </c>
      <c r="O39" s="23">
        <f>SUM(D39:N39)</f>
        <v>900</v>
      </c>
    </row>
    <row r="40" spans="1:16" x14ac:dyDescent="0.2">
      <c r="A40" s="2" t="s">
        <v>9</v>
      </c>
      <c r="C40" t="s">
        <v>44</v>
      </c>
      <c r="D40" s="22">
        <v>250</v>
      </c>
      <c r="E40" s="22">
        <v>250</v>
      </c>
      <c r="F40" s="22">
        <v>250</v>
      </c>
      <c r="G40" s="22">
        <v>250</v>
      </c>
      <c r="H40" s="22">
        <v>250</v>
      </c>
      <c r="I40" s="22">
        <v>250</v>
      </c>
      <c r="J40" s="22">
        <v>250</v>
      </c>
      <c r="K40" s="22">
        <v>250</v>
      </c>
      <c r="L40" s="22">
        <v>250</v>
      </c>
      <c r="M40" s="22">
        <v>250</v>
      </c>
      <c r="O40" s="23">
        <f t="shared" ref="O40:O45" si="10">SUM(D40:N40)</f>
        <v>2500</v>
      </c>
    </row>
    <row r="41" spans="1:16" x14ac:dyDescent="0.2">
      <c r="A41" s="2" t="s">
        <v>4</v>
      </c>
      <c r="B41" t="s">
        <v>66</v>
      </c>
      <c r="C41" t="s">
        <v>10</v>
      </c>
      <c r="D41" s="22">
        <v>21000</v>
      </c>
      <c r="E41" s="22">
        <v>21000</v>
      </c>
      <c r="F41" s="22">
        <v>21000</v>
      </c>
      <c r="G41" s="22">
        <v>21000</v>
      </c>
      <c r="H41" s="22">
        <v>21000</v>
      </c>
      <c r="I41" s="22">
        <v>21000</v>
      </c>
      <c r="J41" s="22">
        <v>21000</v>
      </c>
      <c r="K41" s="22">
        <v>21000</v>
      </c>
      <c r="L41" s="22">
        <v>21000</v>
      </c>
      <c r="M41" s="22">
        <v>21000</v>
      </c>
      <c r="O41" s="23">
        <f t="shared" si="10"/>
        <v>210000</v>
      </c>
    </row>
    <row r="42" spans="1:16" x14ac:dyDescent="0.2">
      <c r="A42" s="2" t="s">
        <v>60</v>
      </c>
      <c r="B42" t="s">
        <v>68</v>
      </c>
      <c r="C42" t="s">
        <v>10</v>
      </c>
      <c r="D42" s="22">
        <f t="shared" ref="D42:M42" si="11">7000+2000</f>
        <v>9000</v>
      </c>
      <c r="E42" s="22">
        <f t="shared" si="11"/>
        <v>9000</v>
      </c>
      <c r="F42" s="22">
        <f t="shared" si="11"/>
        <v>9000</v>
      </c>
      <c r="G42" s="22">
        <f t="shared" si="11"/>
        <v>9000</v>
      </c>
      <c r="H42" s="22">
        <f t="shared" si="11"/>
        <v>9000</v>
      </c>
      <c r="I42" s="22">
        <f t="shared" si="11"/>
        <v>9000</v>
      </c>
      <c r="J42" s="22">
        <f t="shared" si="11"/>
        <v>9000</v>
      </c>
      <c r="K42" s="22">
        <f t="shared" si="11"/>
        <v>9000</v>
      </c>
      <c r="L42" s="22">
        <f t="shared" si="11"/>
        <v>9000</v>
      </c>
      <c r="M42" s="22">
        <f t="shared" si="11"/>
        <v>9000</v>
      </c>
      <c r="O42" s="23">
        <f t="shared" si="10"/>
        <v>90000</v>
      </c>
    </row>
    <row r="43" spans="1:16" x14ac:dyDescent="0.2">
      <c r="A43" s="2" t="s">
        <v>4</v>
      </c>
      <c r="B43" t="s">
        <v>67</v>
      </c>
      <c r="C43" t="s">
        <v>45</v>
      </c>
      <c r="D43" s="22">
        <v>7500</v>
      </c>
      <c r="E43" s="22">
        <v>7500</v>
      </c>
      <c r="F43" s="22">
        <v>7500</v>
      </c>
      <c r="G43" s="22">
        <v>7500</v>
      </c>
      <c r="H43" s="22">
        <v>7500</v>
      </c>
      <c r="I43" s="22">
        <v>7500</v>
      </c>
      <c r="J43" s="22">
        <v>7500</v>
      </c>
      <c r="K43" s="22">
        <v>7500</v>
      </c>
      <c r="L43" s="22">
        <v>7500</v>
      </c>
      <c r="M43" s="22">
        <v>7500</v>
      </c>
      <c r="O43" s="23">
        <f t="shared" si="10"/>
        <v>75000</v>
      </c>
    </row>
    <row r="44" spans="1:16" x14ac:dyDescent="0.2">
      <c r="A44" s="2" t="s">
        <v>60</v>
      </c>
      <c r="B44" t="s">
        <v>69</v>
      </c>
      <c r="C44" t="s">
        <v>45</v>
      </c>
      <c r="D44" s="22">
        <v>2000</v>
      </c>
      <c r="E44" s="22">
        <v>2000</v>
      </c>
      <c r="F44" s="22">
        <v>2000</v>
      </c>
      <c r="G44" s="22">
        <v>2000</v>
      </c>
      <c r="H44" s="22">
        <v>2000</v>
      </c>
      <c r="I44" s="22">
        <v>2000</v>
      </c>
      <c r="J44" s="22">
        <v>2000</v>
      </c>
      <c r="K44" s="22">
        <v>2000</v>
      </c>
      <c r="L44" s="22">
        <v>2000</v>
      </c>
      <c r="M44" s="22">
        <v>2000</v>
      </c>
      <c r="O44" s="23">
        <f t="shared" si="10"/>
        <v>20000</v>
      </c>
    </row>
    <row r="45" spans="1:16" x14ac:dyDescent="0.2">
      <c r="A45" s="2" t="s">
        <v>4</v>
      </c>
      <c r="B45" t="s">
        <v>11</v>
      </c>
      <c r="C45" t="s">
        <v>42</v>
      </c>
      <c r="D45" s="22">
        <v>500</v>
      </c>
      <c r="E45" s="22">
        <v>500</v>
      </c>
      <c r="F45" s="22">
        <v>500</v>
      </c>
      <c r="G45" s="22">
        <v>500</v>
      </c>
      <c r="H45" s="22">
        <v>500</v>
      </c>
      <c r="I45" s="22">
        <v>500</v>
      </c>
      <c r="J45" s="22">
        <v>500</v>
      </c>
      <c r="K45" s="22">
        <v>500</v>
      </c>
      <c r="L45" s="22">
        <v>500</v>
      </c>
      <c r="M45" s="22">
        <v>500</v>
      </c>
      <c r="O45" s="23">
        <f t="shared" si="10"/>
        <v>5000</v>
      </c>
    </row>
    <row r="46" spans="1:16" x14ac:dyDescent="0.2">
      <c r="A46" s="2"/>
      <c r="D46" s="22"/>
      <c r="E46" s="22"/>
      <c r="F46" s="22"/>
      <c r="G46" s="22"/>
      <c r="H46" s="22"/>
      <c r="I46" s="22"/>
      <c r="J46" s="22"/>
      <c r="K46" s="22"/>
      <c r="L46" s="22"/>
      <c r="M46" s="22"/>
      <c r="O46" s="23"/>
    </row>
    <row r="47" spans="1:16" x14ac:dyDescent="0.2">
      <c r="A47" s="1" t="s">
        <v>12</v>
      </c>
      <c r="D47" s="28">
        <f t="shared" ref="D47:K47" si="12">SUM(D39:D46)</f>
        <v>40340</v>
      </c>
      <c r="E47" s="28">
        <f t="shared" si="12"/>
        <v>40340</v>
      </c>
      <c r="F47" s="28">
        <f t="shared" si="12"/>
        <v>40340</v>
      </c>
      <c r="G47" s="28">
        <f t="shared" si="12"/>
        <v>40340</v>
      </c>
      <c r="H47" s="28">
        <f t="shared" si="12"/>
        <v>40340</v>
      </c>
      <c r="I47" s="28">
        <f t="shared" si="12"/>
        <v>40340</v>
      </c>
      <c r="J47" s="28">
        <f t="shared" si="12"/>
        <v>40340</v>
      </c>
      <c r="K47" s="28">
        <f t="shared" si="12"/>
        <v>40340</v>
      </c>
      <c r="L47" s="28">
        <f>SUM(L39:L46)</f>
        <v>40340</v>
      </c>
      <c r="M47" s="28">
        <f>SUM(M39:M46)</f>
        <v>40340</v>
      </c>
      <c r="O47" s="23">
        <f>SUM(D47:N47)</f>
        <v>403400</v>
      </c>
    </row>
    <row r="48" spans="1:16" x14ac:dyDescent="0.2">
      <c r="A48" s="1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23"/>
    </row>
    <row r="49" spans="1:16" x14ac:dyDescent="0.2">
      <c r="A49" s="2" t="s">
        <v>13</v>
      </c>
      <c r="B49" t="s">
        <v>3</v>
      </c>
      <c r="C49" t="s">
        <v>41</v>
      </c>
      <c r="D49" s="22">
        <v>4000</v>
      </c>
      <c r="E49" s="22">
        <v>4000</v>
      </c>
      <c r="F49" s="22">
        <v>4000</v>
      </c>
      <c r="G49" s="22">
        <v>4000</v>
      </c>
      <c r="H49" s="22">
        <v>4000</v>
      </c>
      <c r="I49" s="22">
        <v>4000</v>
      </c>
      <c r="J49" s="22">
        <v>4000</v>
      </c>
      <c r="K49" s="22">
        <v>4000</v>
      </c>
      <c r="L49" s="22">
        <v>4000</v>
      </c>
      <c r="M49" s="22">
        <v>4000</v>
      </c>
      <c r="O49" s="23">
        <f>SUM(D49:N49)</f>
        <v>40000</v>
      </c>
    </row>
    <row r="50" spans="1:16" x14ac:dyDescent="0.2">
      <c r="A50" s="2" t="s">
        <v>4</v>
      </c>
      <c r="B50" t="s">
        <v>5</v>
      </c>
      <c r="C50" t="s">
        <v>40</v>
      </c>
      <c r="D50" s="22">
        <v>8000</v>
      </c>
      <c r="E50" s="22">
        <v>8000</v>
      </c>
      <c r="F50" s="22">
        <v>8000</v>
      </c>
      <c r="G50" s="22">
        <v>8000</v>
      </c>
      <c r="H50" s="22">
        <v>8000</v>
      </c>
      <c r="I50" s="22">
        <v>8000</v>
      </c>
      <c r="J50" s="22">
        <v>8000</v>
      </c>
      <c r="K50" s="22">
        <v>8000</v>
      </c>
      <c r="L50" s="22">
        <v>8000</v>
      </c>
      <c r="M50" s="22">
        <v>8000</v>
      </c>
      <c r="O50" s="23">
        <f>SUM(D50:N50)</f>
        <v>80000</v>
      </c>
    </row>
    <row r="51" spans="1:16" x14ac:dyDescent="0.2">
      <c r="A51" s="2" t="s">
        <v>14</v>
      </c>
      <c r="B51" t="s">
        <v>5</v>
      </c>
      <c r="C51" t="s">
        <v>61</v>
      </c>
      <c r="D51" s="22">
        <v>2800</v>
      </c>
      <c r="E51" s="22">
        <v>2800</v>
      </c>
      <c r="F51" s="22">
        <v>2800</v>
      </c>
      <c r="G51" s="22">
        <v>2800</v>
      </c>
      <c r="H51" s="22">
        <v>2800</v>
      </c>
      <c r="I51" s="22">
        <v>2800</v>
      </c>
      <c r="J51" s="22">
        <v>2800</v>
      </c>
      <c r="K51" s="22">
        <v>2800</v>
      </c>
      <c r="L51" s="22">
        <v>2800</v>
      </c>
      <c r="M51" s="22">
        <v>2800</v>
      </c>
      <c r="O51" s="23">
        <f>SUM(D51:N51)</f>
        <v>28000</v>
      </c>
    </row>
    <row r="52" spans="1:16" x14ac:dyDescent="0.2">
      <c r="A52" s="2"/>
      <c r="D52" s="22"/>
      <c r="E52" s="22"/>
      <c r="F52" s="22"/>
      <c r="G52" s="22"/>
      <c r="H52" s="22"/>
      <c r="I52" s="22"/>
      <c r="J52" s="22"/>
      <c r="K52" s="22"/>
      <c r="L52" s="22"/>
      <c r="M52" s="22"/>
      <c r="O52" s="23"/>
    </row>
    <row r="53" spans="1:16" x14ac:dyDescent="0.2">
      <c r="A53" s="1" t="s">
        <v>15</v>
      </c>
      <c r="D53" s="28">
        <f t="shared" ref="D53:K53" si="13">SUM(D49:D52)</f>
        <v>14800</v>
      </c>
      <c r="E53" s="28">
        <f t="shared" si="13"/>
        <v>14800</v>
      </c>
      <c r="F53" s="28">
        <f t="shared" si="13"/>
        <v>14800</v>
      </c>
      <c r="G53" s="28">
        <f t="shared" si="13"/>
        <v>14800</v>
      </c>
      <c r="H53" s="28">
        <f t="shared" si="13"/>
        <v>14800</v>
      </c>
      <c r="I53" s="28">
        <f t="shared" si="13"/>
        <v>14800</v>
      </c>
      <c r="J53" s="28">
        <f t="shared" si="13"/>
        <v>14800</v>
      </c>
      <c r="K53" s="28">
        <f t="shared" si="13"/>
        <v>14800</v>
      </c>
      <c r="L53" s="28">
        <f>SUM(L49:L52)</f>
        <v>14800</v>
      </c>
      <c r="M53" s="28">
        <f>SUM(M49:M52)</f>
        <v>14800</v>
      </c>
      <c r="O53" s="23">
        <f>SUM(D53:N53)</f>
        <v>148000</v>
      </c>
    </row>
    <row r="54" spans="1:16" x14ac:dyDescent="0.2">
      <c r="A54" s="2"/>
      <c r="D54" s="22"/>
      <c r="E54" s="22"/>
      <c r="F54" s="22"/>
      <c r="G54" s="22"/>
      <c r="H54" s="22"/>
      <c r="I54" s="22"/>
      <c r="J54" s="22"/>
      <c r="K54" s="22"/>
      <c r="L54" s="22"/>
      <c r="M54" s="22"/>
      <c r="O54" s="23"/>
    </row>
    <row r="55" spans="1:16" ht="15.75" x14ac:dyDescent="0.25">
      <c r="A55" s="3" t="s">
        <v>16</v>
      </c>
      <c r="B55" s="4"/>
      <c r="C55" s="4"/>
      <c r="D55" s="27">
        <f t="shared" ref="D55:K55" si="14">D47+D53</f>
        <v>55140</v>
      </c>
      <c r="E55" s="27">
        <f t="shared" si="14"/>
        <v>55140</v>
      </c>
      <c r="F55" s="27">
        <f t="shared" si="14"/>
        <v>55140</v>
      </c>
      <c r="G55" s="27">
        <f t="shared" si="14"/>
        <v>55140</v>
      </c>
      <c r="H55" s="27">
        <f t="shared" si="14"/>
        <v>55140</v>
      </c>
      <c r="I55" s="27">
        <f t="shared" si="14"/>
        <v>55140</v>
      </c>
      <c r="J55" s="27">
        <f t="shared" si="14"/>
        <v>55140</v>
      </c>
      <c r="K55" s="27">
        <f t="shared" si="14"/>
        <v>55140</v>
      </c>
      <c r="L55" s="27">
        <f>L47+L53</f>
        <v>55140</v>
      </c>
      <c r="M55" s="27">
        <f>M47+M53</f>
        <v>55140</v>
      </c>
      <c r="O55" s="23">
        <f>SUM(D55:N55)</f>
        <v>551400</v>
      </c>
    </row>
    <row r="56" spans="1:16" x14ac:dyDescent="0.2">
      <c r="A56" s="2"/>
      <c r="D56" s="22"/>
      <c r="E56" s="22"/>
      <c r="F56" s="22"/>
      <c r="G56" s="22"/>
      <c r="H56" s="22"/>
      <c r="I56" s="22"/>
      <c r="J56" s="22"/>
      <c r="K56" s="22"/>
      <c r="L56" s="22"/>
      <c r="M56" s="22"/>
      <c r="O56" s="23"/>
    </row>
    <row r="57" spans="1:16" x14ac:dyDescent="0.2">
      <c r="A57" s="1" t="s">
        <v>17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O57" s="23"/>
    </row>
    <row r="58" spans="1:16" x14ac:dyDescent="0.2">
      <c r="A58" s="2" t="s">
        <v>33</v>
      </c>
      <c r="B58" t="s">
        <v>54</v>
      </c>
      <c r="D58" s="32">
        <v>2500</v>
      </c>
      <c r="E58" s="32">
        <v>2500</v>
      </c>
      <c r="F58" s="32">
        <v>3500</v>
      </c>
      <c r="G58" s="31">
        <v>3500</v>
      </c>
      <c r="H58" s="31">
        <v>3500</v>
      </c>
      <c r="I58" s="31">
        <v>3500</v>
      </c>
      <c r="J58" s="31">
        <v>3500</v>
      </c>
      <c r="K58" s="32">
        <v>2000</v>
      </c>
      <c r="L58" s="32">
        <v>2000</v>
      </c>
      <c r="M58" s="32">
        <v>2000</v>
      </c>
      <c r="O58" s="23">
        <f>SUM(D58:N58)</f>
        <v>28500</v>
      </c>
    </row>
    <row r="59" spans="1:16" x14ac:dyDescent="0.2">
      <c r="A59" s="2" t="s">
        <v>33</v>
      </c>
      <c r="B59" t="s">
        <v>55</v>
      </c>
      <c r="D59" s="32">
        <v>11000</v>
      </c>
      <c r="E59" s="32">
        <v>11000</v>
      </c>
      <c r="F59" s="32">
        <v>16000</v>
      </c>
      <c r="G59" s="31">
        <v>16000</v>
      </c>
      <c r="H59" s="31">
        <v>16000</v>
      </c>
      <c r="I59" s="31">
        <v>16000</v>
      </c>
      <c r="J59" s="31">
        <v>16000</v>
      </c>
      <c r="K59" s="32">
        <v>7000</v>
      </c>
      <c r="L59" s="32">
        <v>7000</v>
      </c>
      <c r="M59" s="32">
        <v>7000</v>
      </c>
      <c r="O59" s="23">
        <f>SUM(D59:N59)</f>
        <v>123000</v>
      </c>
    </row>
    <row r="60" spans="1:16" x14ac:dyDescent="0.2">
      <c r="A60" s="2" t="s">
        <v>33</v>
      </c>
      <c r="B60" t="s">
        <v>56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O60" s="23">
        <f>SUM(D60:N60)</f>
        <v>0</v>
      </c>
    </row>
    <row r="61" spans="1:16" x14ac:dyDescent="0.2">
      <c r="D61" s="22"/>
      <c r="E61" s="22"/>
      <c r="F61" s="22"/>
      <c r="G61" s="22"/>
      <c r="H61" s="22"/>
      <c r="I61" s="22"/>
      <c r="J61" s="22"/>
      <c r="K61" s="22"/>
      <c r="L61" s="22"/>
      <c r="M61" s="22"/>
      <c r="O61" s="23"/>
    </row>
    <row r="62" spans="1:16" ht="15.75" x14ac:dyDescent="0.25">
      <c r="A62" s="3" t="s">
        <v>18</v>
      </c>
      <c r="B62" s="5"/>
      <c r="C62" s="5"/>
      <c r="D62" s="27">
        <f t="shared" ref="D62:K62" si="15">SUM(D58:D61)</f>
        <v>13500</v>
      </c>
      <c r="E62" s="27">
        <f t="shared" si="15"/>
        <v>13500</v>
      </c>
      <c r="F62" s="27">
        <f t="shared" si="15"/>
        <v>19500</v>
      </c>
      <c r="G62" s="27">
        <f t="shared" si="15"/>
        <v>19500</v>
      </c>
      <c r="H62" s="27">
        <f t="shared" si="15"/>
        <v>19500</v>
      </c>
      <c r="I62" s="27">
        <f t="shared" si="15"/>
        <v>19500</v>
      </c>
      <c r="J62" s="27">
        <f t="shared" si="15"/>
        <v>19500</v>
      </c>
      <c r="K62" s="27">
        <f t="shared" si="15"/>
        <v>9000</v>
      </c>
      <c r="L62" s="27">
        <f>SUM(L58:L61)</f>
        <v>9000</v>
      </c>
      <c r="M62" s="27">
        <f>SUM(M58:M61)</f>
        <v>9000</v>
      </c>
      <c r="O62" s="23">
        <f>SUM(D62:N62)</f>
        <v>151500</v>
      </c>
    </row>
    <row r="63" spans="1:16" x14ac:dyDescent="0.2">
      <c r="A63" s="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23"/>
    </row>
    <row r="64" spans="1:16" x14ac:dyDescent="0.2">
      <c r="A64" s="1" t="s">
        <v>19</v>
      </c>
      <c r="B64" s="6"/>
      <c r="C64" s="6"/>
      <c r="D64" s="22"/>
      <c r="E64" s="22"/>
      <c r="F64" s="22"/>
      <c r="G64" s="22"/>
      <c r="H64" s="22"/>
      <c r="I64" s="22"/>
      <c r="J64" s="22"/>
      <c r="K64" s="22"/>
      <c r="L64" s="22"/>
      <c r="M64" s="22"/>
      <c r="O64" s="23"/>
    </row>
    <row r="65" spans="1:15" x14ac:dyDescent="0.2">
      <c r="A65" s="7" t="s">
        <v>35</v>
      </c>
      <c r="B65" s="6"/>
      <c r="C65" s="6" t="s">
        <v>47</v>
      </c>
      <c r="D65" s="22">
        <v>10000</v>
      </c>
      <c r="E65" s="22">
        <v>10000</v>
      </c>
      <c r="F65" s="22">
        <v>10000</v>
      </c>
      <c r="G65" s="22">
        <v>10000</v>
      </c>
      <c r="H65" s="22">
        <v>10000</v>
      </c>
      <c r="I65" s="22">
        <v>10000</v>
      </c>
      <c r="J65" s="22">
        <v>10000</v>
      </c>
      <c r="K65" s="22">
        <v>10000</v>
      </c>
      <c r="L65" s="22">
        <v>10000</v>
      </c>
      <c r="M65" s="22">
        <v>10000</v>
      </c>
      <c r="O65" s="23">
        <f>SUM(D65:N65)</f>
        <v>100000</v>
      </c>
    </row>
    <row r="66" spans="1:15" x14ac:dyDescent="0.2">
      <c r="A66" s="7" t="s">
        <v>36</v>
      </c>
      <c r="B66" s="6"/>
      <c r="C66" s="6" t="s">
        <v>46</v>
      </c>
      <c r="D66" s="22">
        <f t="shared" ref="D66:M66" si="16">21000-6000</f>
        <v>15000</v>
      </c>
      <c r="E66" s="22">
        <f t="shared" si="16"/>
        <v>15000</v>
      </c>
      <c r="F66" s="22">
        <f t="shared" si="16"/>
        <v>15000</v>
      </c>
      <c r="G66" s="22">
        <f t="shared" si="16"/>
        <v>15000</v>
      </c>
      <c r="H66" s="22">
        <f t="shared" si="16"/>
        <v>15000</v>
      </c>
      <c r="I66" s="22">
        <f t="shared" si="16"/>
        <v>15000</v>
      </c>
      <c r="J66" s="22">
        <f t="shared" si="16"/>
        <v>15000</v>
      </c>
      <c r="K66" s="22">
        <f t="shared" si="16"/>
        <v>15000</v>
      </c>
      <c r="L66" s="22">
        <f t="shared" si="16"/>
        <v>15000</v>
      </c>
      <c r="M66" s="22">
        <f t="shared" si="16"/>
        <v>15000</v>
      </c>
      <c r="O66" s="23">
        <f>SUM(D66:N66)</f>
        <v>150000</v>
      </c>
    </row>
    <row r="67" spans="1:15" x14ac:dyDescent="0.2">
      <c r="A67" s="7"/>
      <c r="B67" s="6"/>
      <c r="C67" s="6"/>
      <c r="D67" s="22"/>
      <c r="E67" s="22"/>
      <c r="F67" s="22"/>
      <c r="G67" s="22"/>
      <c r="H67" s="22"/>
      <c r="I67" s="22"/>
      <c r="J67" s="22"/>
      <c r="K67" s="22"/>
      <c r="L67" s="22"/>
      <c r="M67" s="22"/>
      <c r="O67" s="23"/>
    </row>
    <row r="68" spans="1:15" ht="15.75" x14ac:dyDescent="0.25">
      <c r="A68" s="3" t="s">
        <v>20</v>
      </c>
      <c r="B68" s="5"/>
      <c r="C68" s="5"/>
      <c r="D68" s="27">
        <f t="shared" ref="D68:K68" si="17">SUM(D65:D67)</f>
        <v>25000</v>
      </c>
      <c r="E68" s="27">
        <f t="shared" si="17"/>
        <v>25000</v>
      </c>
      <c r="F68" s="27">
        <f t="shared" si="17"/>
        <v>25000</v>
      </c>
      <c r="G68" s="27">
        <f t="shared" si="17"/>
        <v>25000</v>
      </c>
      <c r="H68" s="27">
        <f t="shared" si="17"/>
        <v>25000</v>
      </c>
      <c r="I68" s="27">
        <f t="shared" si="17"/>
        <v>25000</v>
      </c>
      <c r="J68" s="27">
        <f t="shared" si="17"/>
        <v>25000</v>
      </c>
      <c r="K68" s="27">
        <f t="shared" si="17"/>
        <v>25000</v>
      </c>
      <c r="L68" s="27">
        <f>SUM(L65:L67)</f>
        <v>25000</v>
      </c>
      <c r="M68" s="27">
        <f>SUM(M65:M67)</f>
        <v>25000</v>
      </c>
      <c r="O68" s="23">
        <f>SUM(D68:N68)</f>
        <v>250000</v>
      </c>
    </row>
    <row r="69" spans="1:15" x14ac:dyDescent="0.2">
      <c r="D69" s="22"/>
      <c r="E69" s="22"/>
      <c r="F69" s="22"/>
      <c r="G69" s="22"/>
      <c r="H69" s="22"/>
      <c r="I69" s="22"/>
      <c r="J69" s="22"/>
      <c r="K69" s="22"/>
      <c r="L69" s="22"/>
      <c r="M69" s="22"/>
      <c r="O69" s="23"/>
    </row>
    <row r="70" spans="1:15" x14ac:dyDescent="0.2">
      <c r="D70" s="22"/>
      <c r="E70" s="22"/>
      <c r="F70" s="22"/>
      <c r="G70" s="22"/>
      <c r="H70" s="22"/>
      <c r="I70" s="22"/>
      <c r="J70" s="22"/>
      <c r="K70" s="22"/>
      <c r="L70" s="22"/>
      <c r="M70" s="22"/>
      <c r="O70" s="23"/>
    </row>
    <row r="71" spans="1:15" ht="13.5" thickBot="1" x14ac:dyDescent="0.25">
      <c r="A71" s="15" t="s">
        <v>29</v>
      </c>
      <c r="B71" s="16"/>
      <c r="C71" s="16"/>
      <c r="D71" s="29" t="e">
        <f>#REF!-#REF!</f>
        <v>#REF!</v>
      </c>
      <c r="E71" s="29" t="e">
        <f>#REF!-#REF!</f>
        <v>#REF!</v>
      </c>
      <c r="F71" s="29" t="e">
        <f>#REF!-#REF!</f>
        <v>#REF!</v>
      </c>
      <c r="G71" s="29" t="e">
        <f>#REF!-#REF!</f>
        <v>#REF!</v>
      </c>
      <c r="H71" s="29" t="e">
        <f>#REF!-#REF!</f>
        <v>#REF!</v>
      </c>
      <c r="I71" s="29" t="e">
        <f>#REF!-#REF!</f>
        <v>#REF!</v>
      </c>
      <c r="J71" s="29"/>
      <c r="K71" s="29"/>
      <c r="L71" s="29"/>
      <c r="M71" s="29"/>
      <c r="O71" s="30"/>
    </row>
    <row r="72" spans="1:15" ht="13.5" thickTop="1" x14ac:dyDescent="0.2">
      <c r="D72" s="22"/>
      <c r="E72" s="22"/>
      <c r="F72" s="22"/>
      <c r="G72" s="22"/>
      <c r="H72" s="22"/>
      <c r="I72" s="22"/>
      <c r="J72" s="22"/>
      <c r="K72" s="22"/>
      <c r="L72" s="22"/>
      <c r="M72" s="22"/>
      <c r="O72" s="23"/>
    </row>
    <row r="73" spans="1:15" x14ac:dyDescent="0.2">
      <c r="A73" t="s">
        <v>57</v>
      </c>
      <c r="C73" s="21" t="s">
        <v>63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23"/>
    </row>
    <row r="74" spans="1:15" x14ac:dyDescent="0.2">
      <c r="A74" s="7" t="s">
        <v>35</v>
      </c>
      <c r="B74" t="s">
        <v>70</v>
      </c>
      <c r="C74">
        <v>6296</v>
      </c>
      <c r="D74" s="22">
        <v>10000</v>
      </c>
      <c r="E74" s="22">
        <v>10000</v>
      </c>
      <c r="F74" s="22">
        <v>10000</v>
      </c>
      <c r="G74" s="22">
        <v>10000</v>
      </c>
      <c r="H74" s="22">
        <v>10000</v>
      </c>
      <c r="I74" s="22">
        <v>10000</v>
      </c>
      <c r="J74" s="22">
        <v>10000</v>
      </c>
      <c r="K74" s="22">
        <v>10000</v>
      </c>
      <c r="L74" s="22">
        <v>10000</v>
      </c>
      <c r="M74" s="22">
        <v>10000</v>
      </c>
      <c r="O74" s="23"/>
    </row>
    <row r="75" spans="1:15" x14ac:dyDescent="0.2">
      <c r="A75" s="7" t="s">
        <v>36</v>
      </c>
      <c r="B75" t="s">
        <v>71</v>
      </c>
      <c r="C75">
        <v>6351</v>
      </c>
      <c r="D75" s="22">
        <v>5000</v>
      </c>
      <c r="E75" s="22">
        <v>5000</v>
      </c>
      <c r="F75" s="22">
        <v>5000</v>
      </c>
      <c r="G75" s="22">
        <v>5000</v>
      </c>
      <c r="H75" s="22">
        <v>5000</v>
      </c>
      <c r="I75" s="22">
        <v>5000</v>
      </c>
      <c r="J75" s="22">
        <v>5000</v>
      </c>
      <c r="K75" s="22">
        <v>5000</v>
      </c>
      <c r="L75" s="22">
        <v>5000</v>
      </c>
      <c r="M75" s="22">
        <v>5000</v>
      </c>
      <c r="O75" s="23"/>
    </row>
    <row r="76" spans="1:15" x14ac:dyDescent="0.2">
      <c r="A76" s="7" t="s">
        <v>36</v>
      </c>
      <c r="B76" t="s">
        <v>71</v>
      </c>
      <c r="C76">
        <v>6351</v>
      </c>
      <c r="D76" s="22">
        <v>10000</v>
      </c>
      <c r="E76" s="22">
        <v>10000</v>
      </c>
      <c r="F76" s="22">
        <v>10000</v>
      </c>
      <c r="G76" s="22">
        <v>10000</v>
      </c>
      <c r="H76" s="22">
        <v>10000</v>
      </c>
      <c r="I76" s="22">
        <v>10000</v>
      </c>
      <c r="J76" s="22">
        <v>10000</v>
      </c>
      <c r="K76" s="22">
        <v>10000</v>
      </c>
      <c r="L76" s="22">
        <v>10000</v>
      </c>
      <c r="M76" s="22">
        <v>10000</v>
      </c>
      <c r="O76" s="23"/>
    </row>
    <row r="77" spans="1:15" x14ac:dyDescent="0.2">
      <c r="D77" s="22"/>
      <c r="E77" s="22"/>
      <c r="F77" s="22"/>
      <c r="G77" s="22"/>
      <c r="H77" s="22"/>
      <c r="I77" s="22"/>
      <c r="J77" s="22"/>
      <c r="K77" s="22"/>
      <c r="L77" s="22"/>
      <c r="M77" s="22"/>
      <c r="O77" s="23"/>
    </row>
    <row r="78" spans="1:15" x14ac:dyDescent="0.2"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23"/>
    </row>
    <row r="79" spans="1:15" x14ac:dyDescent="0.2">
      <c r="D79" s="22"/>
      <c r="E79" s="22"/>
      <c r="F79" s="22"/>
      <c r="G79" s="22"/>
      <c r="H79" s="22"/>
      <c r="I79" s="22"/>
      <c r="J79" s="22"/>
      <c r="K79" s="22"/>
      <c r="L79" s="22"/>
      <c r="M79" s="22"/>
      <c r="O79" s="23"/>
    </row>
    <row r="80" spans="1:15" x14ac:dyDescent="0.2">
      <c r="D80" s="22"/>
      <c r="E80" s="22"/>
      <c r="F80" s="22"/>
      <c r="G80" s="22"/>
      <c r="H80" s="22"/>
      <c r="I80" s="22"/>
      <c r="J80" s="22"/>
      <c r="K80" s="22"/>
      <c r="L80" s="22"/>
      <c r="M80" s="22"/>
      <c r="O80" s="23"/>
    </row>
  </sheetData>
  <printOptions horizontalCentered="1" verticalCentered="1"/>
  <pageMargins left="0.5" right="0.5" top="0.25" bottom="0.25" header="0.5" footer="0.5"/>
  <pageSetup scale="66" orientation="portrait" verticalDpi="300" r:id="rId1"/>
  <headerFooter alignWithMargins="0"/>
  <rowBreaks count="2" manualBreakCount="2">
    <brk id="22" max="16383" man="1"/>
    <brk id="56" max="16383" man="1"/>
  </rowBreaks>
  <legacy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 00</vt:lpstr>
      <vt:lpstr>'Feb 00'!Print_Area</vt:lpstr>
      <vt:lpstr>'Feb 00'!Print_Titles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tkotrla</dc:creator>
  <cp:lastModifiedBy>Haoyu Dong</cp:lastModifiedBy>
  <cp:lastPrinted>2000-01-21T15:20:34Z</cp:lastPrinted>
  <dcterms:created xsi:type="dcterms:W3CDTF">1999-06-11T18:07:23Z</dcterms:created>
  <dcterms:modified xsi:type="dcterms:W3CDTF">2025-10-24T12:01:12Z</dcterms:modified>
</cp:coreProperties>
</file>